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Capital" sheetId="1" r:id="rId1"/>
    <sheet name="Special" sheetId="2" r:id="rId2"/>
    <sheet name="Utility" sheetId="3" r:id="rId3"/>
    <sheet name="Fighters" sheetId="4" r:id="rId4"/>
    <sheet name="Maneuverability" sheetId="5" r:id="rId5"/>
    <sheet name="Complements" sheetId="6" r:id="rId6"/>
    <sheet name="Lines" sheetId="7" r:id="rId7"/>
    <sheet name="Fleets" sheetId="8" r:id="rId8"/>
    <sheet name="Fleet List" sheetId="9" r:id="rId9"/>
    <sheet name="Weapons Damage" sheetId="10" r:id="rId10"/>
    <sheet name="HS" sheetId="11" r:id="rId11"/>
  </sheets>
  <definedNames/>
  <calcPr fullCalcOnLoad="1"/>
</workbook>
</file>

<file path=xl/sharedStrings.xml><?xml version="1.0" encoding="utf-8"?>
<sst xmlns="http://schemas.openxmlformats.org/spreadsheetml/2006/main" count="473" uniqueCount="156">
  <si>
    <t>Scimitar</t>
  </si>
  <si>
    <t>Special</t>
  </si>
  <si>
    <t>Recon Line (RL)</t>
  </si>
  <si>
    <t xml:space="preserve">Manoeuvrability: </t>
  </si>
  <si>
    <t>Hammer</t>
  </si>
  <si>
    <t>Enhanced Impulse Drive - Series</t>
  </si>
  <si>
    <t>Crew:</t>
  </si>
  <si>
    <t>Utility Line (UL)</t>
  </si>
  <si>
    <t>Proton Torpedoes</t>
  </si>
  <si>
    <t>Frigates</t>
  </si>
  <si>
    <t>Horus</t>
  </si>
  <si>
    <t>Sovereign</t>
  </si>
  <si>
    <t>ACRF</t>
  </si>
  <si>
    <t xml:space="preserve">Cargo volume (m3): </t>
  </si>
  <si>
    <t>Cloaking device:</t>
  </si>
  <si>
    <t xml:space="preserve">Length (m): </t>
  </si>
  <si>
    <t>Hull/Shield</t>
  </si>
  <si>
    <t>Strike</t>
  </si>
  <si>
    <t xml:space="preserve">Hull: </t>
  </si>
  <si>
    <t>Reinforced</t>
  </si>
  <si>
    <t>Morinda</t>
  </si>
  <si>
    <t>Heavy</t>
  </si>
  <si>
    <t xml:space="preserve">Cargo capacity (tons): </t>
  </si>
  <si>
    <t>Imperial Republic</t>
  </si>
  <si>
    <t>N/A</t>
  </si>
  <si>
    <t>Omega</t>
  </si>
  <si>
    <t>Interdiction Line (IL)</t>
  </si>
  <si>
    <t>OVERMIND</t>
  </si>
  <si>
    <t>Passengers:</t>
  </si>
  <si>
    <t>Intruder</t>
  </si>
  <si>
    <t>Sector Fleet</t>
  </si>
  <si>
    <t>Transport</t>
  </si>
  <si>
    <t>Hyperdrive</t>
  </si>
  <si>
    <t xml:space="preserve">Turbolasers: </t>
  </si>
  <si>
    <t>Gravity well generators</t>
  </si>
  <si>
    <t>Hyperdrive multiplier</t>
  </si>
  <si>
    <t xml:space="preserve">Laser cannons: </t>
  </si>
  <si>
    <t>the Galaxy (days)</t>
  </si>
  <si>
    <t>Sigma</t>
  </si>
  <si>
    <t>Distance to be traveled (light-years)</t>
  </si>
  <si>
    <t>Squadrons:</t>
  </si>
  <si>
    <t>ECTC</t>
  </si>
  <si>
    <t>Descent</t>
  </si>
  <si>
    <t>Falcon</t>
  </si>
  <si>
    <t>Tracker</t>
  </si>
  <si>
    <t>ACF</t>
  </si>
  <si>
    <t xml:space="preserve">Ion Cannons: </t>
  </si>
  <si>
    <t>Bombers</t>
  </si>
  <si>
    <t>SCAS</t>
  </si>
  <si>
    <t>Radius (km)</t>
  </si>
  <si>
    <t>Damage</t>
  </si>
  <si>
    <t>Nightingale</t>
  </si>
  <si>
    <t>Battleships</t>
  </si>
  <si>
    <t>Seeker</t>
  </si>
  <si>
    <t xml:space="preserve">Docking bay: </t>
  </si>
  <si>
    <t>Planetary landing:</t>
  </si>
  <si>
    <t xml:space="preserve">Ammunition type: </t>
  </si>
  <si>
    <t>SCI</t>
  </si>
  <si>
    <t xml:space="preserve">Sublight Speed (MGLT): </t>
  </si>
  <si>
    <t>No</t>
  </si>
  <si>
    <t>Time to cross</t>
  </si>
  <si>
    <t xml:space="preserve">Hyperspeed (mutiplier): </t>
  </si>
  <si>
    <t>MCSB</t>
  </si>
  <si>
    <t>Time to reach destination (days)</t>
  </si>
  <si>
    <t>Plus Speeder bikes</t>
  </si>
  <si>
    <t xml:space="preserve">Launchers: </t>
  </si>
  <si>
    <t>NCHC</t>
  </si>
  <si>
    <t>Speed</t>
  </si>
  <si>
    <t>Ghost</t>
  </si>
  <si>
    <t>Defender</t>
  </si>
  <si>
    <t>EID-Falcon</t>
  </si>
  <si>
    <t>CCMF</t>
  </si>
  <si>
    <t>Shields Recharge Rate (per turn)</t>
  </si>
  <si>
    <t>Shuttles</t>
  </si>
  <si>
    <t>OCS</t>
  </si>
  <si>
    <t>Sector</t>
  </si>
  <si>
    <t>Royal</t>
  </si>
  <si>
    <t>Fighters</t>
  </si>
  <si>
    <t>Ground Vehicles:</t>
  </si>
  <si>
    <t>160 Soldiers</t>
  </si>
  <si>
    <t>Assault</t>
  </si>
  <si>
    <t>EID-Ghost</t>
  </si>
  <si>
    <t>Phoenix</t>
  </si>
  <si>
    <t>Gamma</t>
  </si>
  <si>
    <t>General</t>
  </si>
  <si>
    <t>OCC</t>
  </si>
  <si>
    <t>Heavy Assault Line (HAL)</t>
  </si>
  <si>
    <t>OCB</t>
  </si>
  <si>
    <t>Speed (light-years per hour)</t>
  </si>
  <si>
    <t>Ionic Capacitance</t>
  </si>
  <si>
    <t>Strike Line (SL)</t>
  </si>
  <si>
    <t>Scouts</t>
  </si>
  <si>
    <t>Medical</t>
  </si>
  <si>
    <t>Ambusher</t>
  </si>
  <si>
    <t>PCB</t>
  </si>
  <si>
    <t>Typical Complement</t>
  </si>
  <si>
    <t>DCDS</t>
  </si>
  <si>
    <t>Total Lines</t>
  </si>
  <si>
    <t>Ammunition type:</t>
  </si>
  <si>
    <t xml:space="preserve">Sensors: </t>
  </si>
  <si>
    <t>MCLS</t>
  </si>
  <si>
    <t>EID-Eagle</t>
  </si>
  <si>
    <t>Amauta</t>
  </si>
  <si>
    <t xml:space="preserve">Ion Batteries: </t>
  </si>
  <si>
    <t>Dragonfly</t>
  </si>
  <si>
    <t>Troopers:</t>
  </si>
  <si>
    <t xml:space="preserve">Heavy Lasers: </t>
  </si>
  <si>
    <t>Epsilon</t>
  </si>
  <si>
    <t>Speeder bike</t>
  </si>
  <si>
    <t>Assault Fleet</t>
  </si>
  <si>
    <t>Curandero</t>
  </si>
  <si>
    <t>LCS</t>
  </si>
  <si>
    <t>Command</t>
  </si>
  <si>
    <t>Maneuverability</t>
  </si>
  <si>
    <t>DCB</t>
  </si>
  <si>
    <t>Missiles / Torpedoes</t>
  </si>
  <si>
    <t>Class Name</t>
  </si>
  <si>
    <t>Yes</t>
  </si>
  <si>
    <t>Recon</t>
  </si>
  <si>
    <t>40 Soldiers</t>
  </si>
  <si>
    <t xml:space="preserve">Tractor Beams: </t>
  </si>
  <si>
    <t>Interdictors</t>
  </si>
  <si>
    <t>Monarch</t>
  </si>
  <si>
    <t>LYPH</t>
  </si>
  <si>
    <t>Shuttles:</t>
  </si>
  <si>
    <t>PCBC</t>
  </si>
  <si>
    <t>Assault Line (AL)</t>
  </si>
  <si>
    <t>HCBC</t>
  </si>
  <si>
    <t xml:space="preserve">Ammunition: </t>
  </si>
  <si>
    <t>Tranport</t>
  </si>
  <si>
    <t xml:space="preserve">Jammers: </t>
  </si>
  <si>
    <t>Cruisers</t>
  </si>
  <si>
    <t>20 SB</t>
  </si>
  <si>
    <t>Multiplier</t>
  </si>
  <si>
    <t>Army ships</t>
  </si>
  <si>
    <t>Ionic</t>
  </si>
  <si>
    <t>EID-Tracker</t>
  </si>
  <si>
    <t>Heavy Ground Vehicles:</t>
  </si>
  <si>
    <t>Eagle</t>
  </si>
  <si>
    <t>Soldier</t>
  </si>
  <si>
    <t xml:space="preserve">Deflector Shields: </t>
  </si>
  <si>
    <t>EID-Hammer</t>
  </si>
  <si>
    <t>EID-Seeker</t>
  </si>
  <si>
    <t>Medical Line (ML)</t>
  </si>
  <si>
    <t>DCBC</t>
  </si>
  <si>
    <t>Protector</t>
  </si>
  <si>
    <t>ICF</t>
  </si>
  <si>
    <t>Weapons</t>
  </si>
  <si>
    <t>EID-Scimitar</t>
  </si>
  <si>
    <t xml:space="preserve">Affiliation: </t>
  </si>
  <si>
    <t>Missiles</t>
  </si>
  <si>
    <t>GCC</t>
  </si>
  <si>
    <t>Lambda</t>
  </si>
  <si>
    <t>Concussion Missiles</t>
  </si>
  <si>
    <t>Fleet</t>
  </si>
  <si>
    <t>Total Complement</t>
  </si>
</sst>
</file>

<file path=xl/styles.xml><?xml version="1.0" encoding="utf-8"?>
<styleSheet xmlns="http://schemas.openxmlformats.org/spreadsheetml/2006/main">
  <numFmts count="1">
    <numFmt numFmtId="165" formatCode="#,##0.0"/>
  </numFmts>
  <fonts count="5">
    <font>
      <sz val="10"/>
      <name val="Arial"/>
      <family val="2"/>
    </font>
    <font>
      <sz val="11"/>
      <color indexed="8"/>
      <name val="arial,sans-serif"/>
      <family val="2"/>
    </font>
    <font>
      <b/>
      <sz val="11"/>
      <color indexed="8"/>
      <name val="arial,sans-serif"/>
      <family val="2"/>
    </font>
    <font>
      <sz val="10"/>
      <color indexed="8"/>
      <name val="arial,sans-serif"/>
      <family val="2"/>
    </font>
    <font>
      <b/>
      <sz val="10"/>
      <color indexed="8"/>
      <name val="arial,sans-serif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wrapText="1"/>
    </xf>
    <xf numFmtId="3" fontId="1" fillId="0" borderId="9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/>
    </xf>
    <xf numFmtId="0" fontId="4" fillId="0" borderId="5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4" fillId="0" borderId="8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2.75" customHeight="1"/>
  <cols>
    <col min="1" max="1" width="32.57421875" style="0" customWidth="1"/>
    <col min="2" max="9" width="15.140625" style="0" customWidth="1"/>
    <col min="10" max="10" width="9.140625" style="0" customWidth="1"/>
  </cols>
  <sheetData>
    <row r="1" spans="1:10" ht="15">
      <c r="A1" s="1"/>
      <c r="B1" s="2" t="s">
        <v>52</v>
      </c>
      <c r="C1" s="3"/>
      <c r="D1" s="2" t="s">
        <v>131</v>
      </c>
      <c r="E1" s="3"/>
      <c r="F1" s="2" t="s">
        <v>9</v>
      </c>
      <c r="G1" s="4"/>
      <c r="H1" s="3"/>
      <c r="I1" s="5" t="s">
        <v>121</v>
      </c>
      <c r="J1" s="6"/>
    </row>
    <row r="2" spans="1:10" ht="15">
      <c r="A2" s="7"/>
      <c r="B2" s="8" t="s">
        <v>114</v>
      </c>
      <c r="C2" s="8" t="s">
        <v>94</v>
      </c>
      <c r="D2" s="8" t="s">
        <v>85</v>
      </c>
      <c r="E2" s="8" t="s">
        <v>151</v>
      </c>
      <c r="F2" s="8" t="s">
        <v>12</v>
      </c>
      <c r="G2" s="8" t="s">
        <v>45</v>
      </c>
      <c r="H2" s="8" t="s">
        <v>146</v>
      </c>
      <c r="I2" s="8" t="s">
        <v>57</v>
      </c>
      <c r="J2" s="6"/>
    </row>
    <row r="3" spans="1:10" ht="15">
      <c r="A3" s="9" t="s">
        <v>84</v>
      </c>
      <c r="B3" s="10"/>
      <c r="C3" s="10"/>
      <c r="D3" s="10"/>
      <c r="E3" s="10"/>
      <c r="F3" s="10"/>
      <c r="G3" s="10"/>
      <c r="H3" s="10"/>
      <c r="I3" s="10"/>
      <c r="J3" s="6"/>
    </row>
    <row r="4" spans="1:10" ht="15">
      <c r="A4" s="11" t="s">
        <v>116</v>
      </c>
      <c r="B4" s="12" t="s">
        <v>69</v>
      </c>
      <c r="C4" s="12" t="s">
        <v>145</v>
      </c>
      <c r="D4" s="12" t="s">
        <v>25</v>
      </c>
      <c r="E4" s="12" t="s">
        <v>83</v>
      </c>
      <c r="F4" s="12" t="s">
        <v>93</v>
      </c>
      <c r="G4" s="12" t="s">
        <v>102</v>
      </c>
      <c r="H4" s="12" t="s">
        <v>29</v>
      </c>
      <c r="I4" s="12" t="s">
        <v>11</v>
      </c>
      <c r="J4" s="6"/>
    </row>
    <row r="5" spans="1:10" ht="15">
      <c r="A5" s="11" t="s">
        <v>15</v>
      </c>
      <c r="B5" s="13">
        <v>2000</v>
      </c>
      <c r="C5" s="13">
        <v>1200</v>
      </c>
      <c r="D5" s="13">
        <v>900</v>
      </c>
      <c r="E5" s="13">
        <v>750</v>
      </c>
      <c r="F5" s="13">
        <v>600</v>
      </c>
      <c r="G5" s="13">
        <v>600</v>
      </c>
      <c r="H5" s="13">
        <v>400</v>
      </c>
      <c r="I5" s="13">
        <v>600</v>
      </c>
      <c r="J5" s="6"/>
    </row>
    <row r="6" spans="1:10" ht="15">
      <c r="A6" s="11" t="s">
        <v>22</v>
      </c>
      <c r="B6" s="13">
        <v>1800000</v>
      </c>
      <c r="C6" s="13">
        <v>1000000</v>
      </c>
      <c r="D6" s="13">
        <v>500000</v>
      </c>
      <c r="E6" s="13">
        <v>375000</v>
      </c>
      <c r="F6" s="13">
        <v>200000</v>
      </c>
      <c r="G6" s="13">
        <v>200000</v>
      </c>
      <c r="H6" s="13">
        <v>100000</v>
      </c>
      <c r="I6" s="13">
        <v>100000</v>
      </c>
      <c r="J6" s="6"/>
    </row>
    <row r="7" spans="1:10" ht="15">
      <c r="A7" s="11" t="s">
        <v>13</v>
      </c>
      <c r="B7" s="13">
        <v>675000</v>
      </c>
      <c r="C7" s="13">
        <v>400000</v>
      </c>
      <c r="D7" s="13">
        <v>200000</v>
      </c>
      <c r="E7" s="13">
        <v>150000</v>
      </c>
      <c r="F7" s="13">
        <v>120000</v>
      </c>
      <c r="G7" s="13">
        <v>120000</v>
      </c>
      <c r="H7" s="13">
        <v>80000</v>
      </c>
      <c r="I7" s="13">
        <v>80000</v>
      </c>
      <c r="J7" s="6"/>
    </row>
    <row r="8" spans="1:10" ht="15">
      <c r="A8" s="11" t="s">
        <v>18</v>
      </c>
      <c r="B8" s="13">
        <f>(15000/3)*5</f>
      </c>
      <c r="C8" s="13">
        <f>(9000/3)*5</f>
      </c>
      <c r="D8" s="13">
        <f>(6750/3)*5</f>
      </c>
      <c r="E8" s="13">
        <v>9000</v>
      </c>
      <c r="F8" s="13">
        <f>(4500/3)*5</f>
      </c>
      <c r="G8" s="13">
        <f>(4500/3)*5</f>
      </c>
      <c r="H8" s="13">
        <f>(3000/3)*5</f>
      </c>
      <c r="I8" s="13">
        <f>(4500/3)*5</f>
      </c>
      <c r="J8" s="6"/>
    </row>
    <row r="9" spans="1:10" ht="15">
      <c r="A9" s="11" t="s">
        <v>140</v>
      </c>
      <c r="B9" s="13">
        <v>22000</v>
      </c>
      <c r="C9" s="13">
        <f>(7500/3)*5</f>
      </c>
      <c r="D9" s="13">
        <v>9500</v>
      </c>
      <c r="E9" s="13">
        <v>8000</v>
      </c>
      <c r="F9" s="13">
        <f>(4500/3)*5</f>
      </c>
      <c r="G9" s="13">
        <f>(3750/3)*5</f>
      </c>
      <c r="H9" s="13">
        <v>4000</v>
      </c>
      <c r="I9" s="13">
        <v>9000</v>
      </c>
      <c r="J9" s="6"/>
    </row>
    <row r="10" spans="1:10" ht="15">
      <c r="A10" s="11" t="s">
        <v>72</v>
      </c>
      <c r="B10" s="13">
        <v>700</v>
      </c>
      <c r="C10" s="13">
        <v>400</v>
      </c>
      <c r="D10" s="13">
        <v>350</v>
      </c>
      <c r="E10" s="13">
        <v>325</v>
      </c>
      <c r="F10" s="13">
        <v>325</v>
      </c>
      <c r="G10" s="13">
        <f>(150/3)*5</f>
      </c>
      <c r="H10" s="13">
        <v>200</v>
      </c>
      <c r="I10" s="13">
        <v>325</v>
      </c>
      <c r="J10" s="6"/>
    </row>
    <row r="11" spans="1:10" ht="15">
      <c r="A11" s="11" t="s">
        <v>89</v>
      </c>
      <c r="B11" s="13">
        <v>17000</v>
      </c>
      <c r="C11" s="13">
        <f>(6000/3)*5</f>
      </c>
      <c r="D11" s="13">
        <v>4500</v>
      </c>
      <c r="E11" s="13">
        <v>3750</v>
      </c>
      <c r="F11" s="13">
        <v>3000</v>
      </c>
      <c r="G11" s="13">
        <v>3000</v>
      </c>
      <c r="H11" s="13">
        <v>2000</v>
      </c>
      <c r="I11" s="13">
        <v>3000</v>
      </c>
      <c r="J11" s="6"/>
    </row>
    <row r="12" spans="1:10" ht="15">
      <c r="A12" s="11" t="s">
        <v>61</v>
      </c>
      <c r="B12" s="14">
        <v>1.5</v>
      </c>
      <c r="C12" s="14">
        <v>1.5</v>
      </c>
      <c r="D12" s="14">
        <v>1.5</v>
      </c>
      <c r="E12" s="14">
        <v>1.5</v>
      </c>
      <c r="F12" s="14">
        <v>1.25</v>
      </c>
      <c r="G12" s="14">
        <v>1.25</v>
      </c>
      <c r="H12" s="14">
        <v>1.25</v>
      </c>
      <c r="I12" s="14">
        <v>1.25</v>
      </c>
      <c r="J12" s="6"/>
    </row>
    <row r="13" spans="1:10" ht="15">
      <c r="A13" s="11" t="s">
        <v>58</v>
      </c>
      <c r="B13" s="13">
        <v>50</v>
      </c>
      <c r="C13" s="13">
        <v>50</v>
      </c>
      <c r="D13" s="13">
        <v>60</v>
      </c>
      <c r="E13" s="13">
        <v>60</v>
      </c>
      <c r="F13" s="13">
        <v>70</v>
      </c>
      <c r="G13" s="13">
        <v>70</v>
      </c>
      <c r="H13" s="13">
        <v>70</v>
      </c>
      <c r="I13" s="13">
        <v>70</v>
      </c>
      <c r="J13" s="6"/>
    </row>
    <row r="14" spans="1:10" ht="15">
      <c r="A14" s="11" t="s">
        <v>3</v>
      </c>
      <c r="B14" s="13">
        <v>3</v>
      </c>
      <c r="C14" s="13">
        <v>4</v>
      </c>
      <c r="D14" s="13">
        <v>4</v>
      </c>
      <c r="E14" s="13">
        <v>5</v>
      </c>
      <c r="F14" s="13">
        <v>5</v>
      </c>
      <c r="G14" s="13">
        <v>5</v>
      </c>
      <c r="H14" s="13">
        <v>6</v>
      </c>
      <c r="I14" s="13">
        <v>5</v>
      </c>
      <c r="J14" s="6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6"/>
    </row>
    <row r="16" spans="1:10" ht="15">
      <c r="A16" s="15" t="s">
        <v>147</v>
      </c>
      <c r="B16" s="11"/>
      <c r="C16" s="11"/>
      <c r="D16" s="11"/>
      <c r="E16" s="11"/>
      <c r="F16" s="11"/>
      <c r="G16" s="11"/>
      <c r="H16" s="11"/>
      <c r="I16" s="11"/>
      <c r="J16" s="6"/>
    </row>
    <row r="17" spans="1:10" ht="15">
      <c r="A17" s="11" t="s">
        <v>36</v>
      </c>
      <c r="B17" s="13">
        <v>50</v>
      </c>
      <c r="C17" s="13">
        <v>20</v>
      </c>
      <c r="D17" s="13">
        <v>30</v>
      </c>
      <c r="E17" s="13">
        <v>30</v>
      </c>
      <c r="F17" s="13">
        <v>20</v>
      </c>
      <c r="G17" s="13">
        <v>30</v>
      </c>
      <c r="H17" s="13">
        <v>20</v>
      </c>
      <c r="I17" s="13">
        <v>30</v>
      </c>
      <c r="J17" s="6"/>
    </row>
    <row r="18" spans="1:10" ht="15">
      <c r="A18" s="11" t="s">
        <v>106</v>
      </c>
      <c r="B18" s="13">
        <v>0</v>
      </c>
      <c r="C18" s="13">
        <v>20</v>
      </c>
      <c r="D18" s="13">
        <v>20</v>
      </c>
      <c r="E18" s="13">
        <v>20</v>
      </c>
      <c r="F18" s="13">
        <v>20</v>
      </c>
      <c r="G18" s="13">
        <v>30</v>
      </c>
      <c r="H18" s="13">
        <v>20</v>
      </c>
      <c r="I18" s="13">
        <v>0</v>
      </c>
      <c r="J18" s="6"/>
    </row>
    <row r="19" spans="1:10" ht="15">
      <c r="A19" s="11" t="s">
        <v>33</v>
      </c>
      <c r="B19" s="13">
        <v>100</v>
      </c>
      <c r="C19" s="13">
        <v>50</v>
      </c>
      <c r="D19" s="13">
        <v>30</v>
      </c>
      <c r="E19" s="13">
        <v>20</v>
      </c>
      <c r="F19" s="13">
        <v>10</v>
      </c>
      <c r="G19" s="13">
        <v>15</v>
      </c>
      <c r="H19" s="13">
        <v>10</v>
      </c>
      <c r="I19" s="13">
        <v>20</v>
      </c>
      <c r="J19" s="6"/>
    </row>
    <row r="20" spans="1:10" ht="15">
      <c r="A20" s="11" t="s">
        <v>65</v>
      </c>
      <c r="B20" s="13">
        <v>20</v>
      </c>
      <c r="C20" s="13">
        <v>20</v>
      </c>
      <c r="D20" s="13">
        <v>15</v>
      </c>
      <c r="E20" s="13">
        <v>10</v>
      </c>
      <c r="F20" s="13">
        <v>5</v>
      </c>
      <c r="G20" s="13">
        <v>5</v>
      </c>
      <c r="H20" s="13">
        <v>5</v>
      </c>
      <c r="I20" s="13">
        <v>10</v>
      </c>
      <c r="J20" s="6"/>
    </row>
    <row r="21" spans="1:10" ht="15">
      <c r="A21" s="11" t="s">
        <v>128</v>
      </c>
      <c r="B21" s="13">
        <v>600</v>
      </c>
      <c r="C21" s="13">
        <v>400</v>
      </c>
      <c r="D21" s="13">
        <v>300</v>
      </c>
      <c r="E21" s="13">
        <v>200</v>
      </c>
      <c r="F21" s="13">
        <v>100</v>
      </c>
      <c r="G21" s="13">
        <v>100</v>
      </c>
      <c r="H21" s="13">
        <v>80</v>
      </c>
      <c r="I21" s="13">
        <v>150</v>
      </c>
      <c r="J21" s="6"/>
    </row>
    <row r="22" spans="1:10" ht="15">
      <c r="A22" s="11" t="s">
        <v>98</v>
      </c>
      <c r="B22" s="13" t="s">
        <v>150</v>
      </c>
      <c r="C22" s="13" t="s">
        <v>150</v>
      </c>
      <c r="D22" s="13" t="s">
        <v>150</v>
      </c>
      <c r="E22" s="13" t="s">
        <v>150</v>
      </c>
      <c r="F22" s="13" t="s">
        <v>150</v>
      </c>
      <c r="G22" s="13" t="s">
        <v>150</v>
      </c>
      <c r="H22" s="13" t="s">
        <v>150</v>
      </c>
      <c r="I22" s="13" t="s">
        <v>150</v>
      </c>
      <c r="J22" s="6"/>
    </row>
    <row r="23" spans="1:10" ht="15">
      <c r="A23" s="11" t="s">
        <v>46</v>
      </c>
      <c r="B23" s="13">
        <v>0</v>
      </c>
      <c r="C23" s="13">
        <v>0</v>
      </c>
      <c r="D23" s="13">
        <v>0</v>
      </c>
      <c r="E23" s="13">
        <v>0</v>
      </c>
      <c r="F23" s="13">
        <v>10</v>
      </c>
      <c r="G23" s="13">
        <v>10</v>
      </c>
      <c r="H23" s="13">
        <v>5</v>
      </c>
      <c r="I23" s="13">
        <v>5</v>
      </c>
      <c r="J23" s="6"/>
    </row>
    <row r="24" spans="1:10" ht="15">
      <c r="A24" s="11" t="s">
        <v>103</v>
      </c>
      <c r="B24" s="13">
        <v>60</v>
      </c>
      <c r="C24" s="13">
        <v>30</v>
      </c>
      <c r="D24" s="13">
        <v>20</v>
      </c>
      <c r="E24" s="13">
        <v>15</v>
      </c>
      <c r="F24" s="13">
        <v>10</v>
      </c>
      <c r="G24" s="13">
        <v>10</v>
      </c>
      <c r="H24" s="13">
        <v>5</v>
      </c>
      <c r="I24" s="13">
        <v>10</v>
      </c>
      <c r="J24" s="6"/>
    </row>
    <row r="25" spans="1:10" ht="15">
      <c r="A25" s="11" t="s">
        <v>120</v>
      </c>
      <c r="B25" s="13">
        <v>15</v>
      </c>
      <c r="C25" s="13">
        <v>10</v>
      </c>
      <c r="D25" s="13">
        <v>8</v>
      </c>
      <c r="E25" s="13">
        <v>8</v>
      </c>
      <c r="F25" s="13">
        <v>3</v>
      </c>
      <c r="G25" s="13">
        <v>4</v>
      </c>
      <c r="H25" s="13">
        <v>4</v>
      </c>
      <c r="I25" s="13">
        <v>4</v>
      </c>
      <c r="J25" s="6"/>
    </row>
    <row r="26" spans="1:10" ht="15">
      <c r="A26" s="11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6</v>
      </c>
      <c r="J26" s="6"/>
    </row>
    <row r="27" spans="1:10" ht="15">
      <c r="A27" s="11" t="s">
        <v>99</v>
      </c>
      <c r="B27" s="13">
        <v>10</v>
      </c>
      <c r="C27" s="13">
        <v>8</v>
      </c>
      <c r="D27" s="13">
        <v>7</v>
      </c>
      <c r="E27" s="13">
        <v>6</v>
      </c>
      <c r="F27" s="13">
        <v>6</v>
      </c>
      <c r="G27" s="13">
        <v>5</v>
      </c>
      <c r="H27" s="13">
        <v>4</v>
      </c>
      <c r="I27" s="13">
        <v>5</v>
      </c>
      <c r="J27" s="6"/>
    </row>
    <row r="28" spans="1:10" ht="15">
      <c r="A28" s="11" t="s">
        <v>130</v>
      </c>
      <c r="B28" s="13">
        <v>10</v>
      </c>
      <c r="C28" s="13">
        <v>8</v>
      </c>
      <c r="D28" s="13">
        <v>7</v>
      </c>
      <c r="E28" s="13">
        <v>6</v>
      </c>
      <c r="F28" s="13">
        <v>6</v>
      </c>
      <c r="G28" s="13">
        <v>5</v>
      </c>
      <c r="H28" s="13">
        <v>4</v>
      </c>
      <c r="I28" s="13">
        <v>5</v>
      </c>
      <c r="J28" s="6"/>
    </row>
    <row r="29" spans="1:10" ht="15">
      <c r="A29" s="11"/>
      <c r="B29" s="13"/>
      <c r="C29" s="13"/>
      <c r="D29" s="13"/>
      <c r="E29" s="13"/>
      <c r="F29" s="13"/>
      <c r="G29" s="13"/>
      <c r="H29" s="13"/>
      <c r="I29" s="13"/>
      <c r="J29" s="6"/>
    </row>
    <row r="30" spans="1:10" ht="15">
      <c r="A30" s="15" t="s">
        <v>1</v>
      </c>
      <c r="B30" s="13"/>
      <c r="C30" s="13"/>
      <c r="D30" s="13"/>
      <c r="E30" s="13"/>
      <c r="F30" s="13"/>
      <c r="G30" s="13"/>
      <c r="H30" s="13"/>
      <c r="I30" s="13"/>
      <c r="J30" s="6"/>
    </row>
    <row r="31" spans="1:10" ht="15">
      <c r="A31" s="11" t="s">
        <v>54</v>
      </c>
      <c r="B31" s="16" t="s">
        <v>117</v>
      </c>
      <c r="C31" s="16" t="s">
        <v>117</v>
      </c>
      <c r="D31" s="16" t="s">
        <v>117</v>
      </c>
      <c r="E31" s="16" t="s">
        <v>117</v>
      </c>
      <c r="F31" s="16" t="s">
        <v>117</v>
      </c>
      <c r="G31" s="16" t="s">
        <v>117</v>
      </c>
      <c r="H31" s="16" t="s">
        <v>117</v>
      </c>
      <c r="I31" s="16" t="s">
        <v>117</v>
      </c>
      <c r="J31" s="6"/>
    </row>
    <row r="32" spans="1:10" ht="15">
      <c r="A32" s="11" t="s">
        <v>14</v>
      </c>
      <c r="B32" s="16" t="s">
        <v>59</v>
      </c>
      <c r="C32" s="16" t="s">
        <v>59</v>
      </c>
      <c r="D32" s="16" t="s">
        <v>59</v>
      </c>
      <c r="E32" s="16" t="s">
        <v>59</v>
      </c>
      <c r="F32" s="16" t="s">
        <v>59</v>
      </c>
      <c r="G32" s="16" t="s">
        <v>59</v>
      </c>
      <c r="H32" s="16" t="s">
        <v>59</v>
      </c>
      <c r="I32" s="16" t="s">
        <v>59</v>
      </c>
      <c r="J32" s="6"/>
    </row>
    <row r="33" spans="1:10" ht="15">
      <c r="A33" s="11" t="s">
        <v>55</v>
      </c>
      <c r="B33" s="16" t="s">
        <v>59</v>
      </c>
      <c r="C33" s="16" t="s">
        <v>59</v>
      </c>
      <c r="D33" s="16" t="s">
        <v>59</v>
      </c>
      <c r="E33" s="16" t="s">
        <v>117</v>
      </c>
      <c r="F33" s="16" t="s">
        <v>117</v>
      </c>
      <c r="G33" s="16" t="s">
        <v>117</v>
      </c>
      <c r="H33" s="16" t="s">
        <v>117</v>
      </c>
      <c r="I33" s="16" t="s">
        <v>59</v>
      </c>
      <c r="J33" s="6"/>
    </row>
    <row r="34" spans="1:10" ht="15">
      <c r="A34" s="11"/>
      <c r="B34" s="16"/>
      <c r="C34" s="16"/>
      <c r="D34" s="16"/>
      <c r="E34" s="16"/>
      <c r="F34" s="16"/>
      <c r="G34" s="16"/>
      <c r="H34" s="16"/>
      <c r="I34" s="16"/>
      <c r="J34" s="6"/>
    </row>
    <row r="35" spans="1:10" ht="15">
      <c r="A35" s="15" t="s">
        <v>95</v>
      </c>
      <c r="B35" s="16"/>
      <c r="C35" s="16"/>
      <c r="D35" s="16"/>
      <c r="E35" s="16"/>
      <c r="F35" s="16"/>
      <c r="G35" s="16"/>
      <c r="H35" s="16"/>
      <c r="I35" s="16"/>
      <c r="J35" s="6"/>
    </row>
    <row r="36" spans="1:10" ht="15">
      <c r="A36" s="11" t="s">
        <v>6</v>
      </c>
      <c r="B36" s="16">
        <v>5600</v>
      </c>
      <c r="C36" s="16">
        <v>4000</v>
      </c>
      <c r="D36" s="16">
        <v>2500</v>
      </c>
      <c r="E36" s="16">
        <v>2000</v>
      </c>
      <c r="F36" s="16">
        <v>1200</v>
      </c>
      <c r="G36" s="16">
        <v>1200</v>
      </c>
      <c r="H36" s="16">
        <v>800</v>
      </c>
      <c r="I36" s="16">
        <v>1300</v>
      </c>
      <c r="J36" s="6"/>
    </row>
    <row r="37" spans="1:10" ht="15">
      <c r="A37" s="11" t="s">
        <v>40</v>
      </c>
      <c r="B37" s="16">
        <v>18</v>
      </c>
      <c r="C37" s="16">
        <v>10</v>
      </c>
      <c r="D37" s="16">
        <v>8</v>
      </c>
      <c r="E37" s="16">
        <v>6</v>
      </c>
      <c r="F37" s="16">
        <v>5</v>
      </c>
      <c r="G37" s="16">
        <v>5</v>
      </c>
      <c r="H37" s="16">
        <v>3</v>
      </c>
      <c r="I37" s="16">
        <v>3</v>
      </c>
      <c r="J37" s="6"/>
    </row>
    <row r="38" spans="1:10" ht="15">
      <c r="A38" s="11" t="s">
        <v>124</v>
      </c>
      <c r="B38" s="16">
        <v>20</v>
      </c>
      <c r="C38" s="16">
        <v>10</v>
      </c>
      <c r="D38" s="16">
        <v>8</v>
      </c>
      <c r="E38" s="16">
        <v>6</v>
      </c>
      <c r="F38" s="16">
        <v>4</v>
      </c>
      <c r="G38" s="16">
        <v>4</v>
      </c>
      <c r="H38" s="16">
        <v>3</v>
      </c>
      <c r="I38" s="16">
        <v>3</v>
      </c>
      <c r="J38" s="6"/>
    </row>
    <row r="39" spans="1:10" ht="15">
      <c r="A39" s="11" t="s">
        <v>78</v>
      </c>
      <c r="B39" s="16">
        <v>18</v>
      </c>
      <c r="C39" s="16">
        <v>8</v>
      </c>
      <c r="D39" s="16">
        <v>6</v>
      </c>
      <c r="E39" s="16">
        <v>4</v>
      </c>
      <c r="F39" s="16">
        <v>3</v>
      </c>
      <c r="G39" s="16">
        <v>3</v>
      </c>
      <c r="H39" s="16">
        <v>2</v>
      </c>
      <c r="I39" s="16">
        <v>0</v>
      </c>
      <c r="J39" s="6"/>
    </row>
    <row r="40" spans="1:10" ht="15">
      <c r="A40" s="11" t="s">
        <v>137</v>
      </c>
      <c r="B40" s="16">
        <v>12</v>
      </c>
      <c r="C40" s="16">
        <v>6</v>
      </c>
      <c r="D40" s="16">
        <v>4</v>
      </c>
      <c r="E40" s="16">
        <v>3</v>
      </c>
      <c r="F40" s="16">
        <v>1</v>
      </c>
      <c r="G40" s="16">
        <v>1</v>
      </c>
      <c r="H40" s="16">
        <v>0</v>
      </c>
      <c r="I40" s="16">
        <v>0</v>
      </c>
      <c r="J40" s="6"/>
    </row>
    <row r="41" spans="1:10" ht="15">
      <c r="A41" s="11" t="s">
        <v>105</v>
      </c>
      <c r="B41" s="16">
        <v>20000</v>
      </c>
      <c r="C41" s="16">
        <v>10000</v>
      </c>
      <c r="D41" s="16">
        <v>5000</v>
      </c>
      <c r="E41" s="16">
        <v>3500</v>
      </c>
      <c r="F41" s="16">
        <v>1500</v>
      </c>
      <c r="G41" s="16">
        <v>1500</v>
      </c>
      <c r="H41" s="16">
        <v>500</v>
      </c>
      <c r="I41" s="16">
        <v>100</v>
      </c>
      <c r="J41" s="6"/>
    </row>
    <row r="42" spans="1:10" ht="15">
      <c r="A42" s="11" t="s">
        <v>28</v>
      </c>
      <c r="B42" s="16">
        <v>200</v>
      </c>
      <c r="C42" s="16">
        <v>100</v>
      </c>
      <c r="D42" s="16">
        <v>50</v>
      </c>
      <c r="E42" s="16">
        <v>35</v>
      </c>
      <c r="F42" s="16">
        <v>15</v>
      </c>
      <c r="G42" s="16">
        <v>15</v>
      </c>
      <c r="H42" s="16">
        <v>10</v>
      </c>
      <c r="I42" s="16">
        <v>15</v>
      </c>
      <c r="J42" s="6"/>
    </row>
    <row r="43" spans="1:10" ht="15">
      <c r="A43" s="11"/>
      <c r="B43" s="13"/>
      <c r="C43" s="13"/>
      <c r="D43" s="13"/>
      <c r="E43" s="13"/>
      <c r="F43" s="13"/>
      <c r="G43" s="13"/>
      <c r="H43" s="13"/>
      <c r="I43" s="13"/>
      <c r="J43" s="6"/>
    </row>
    <row r="44" spans="1:10" ht="30">
      <c r="A44" s="17" t="s">
        <v>149</v>
      </c>
      <c r="B44" s="18" t="s">
        <v>23</v>
      </c>
      <c r="C44" s="18" t="s">
        <v>23</v>
      </c>
      <c r="D44" s="18" t="s">
        <v>23</v>
      </c>
      <c r="E44" s="18" t="s">
        <v>23</v>
      </c>
      <c r="F44" s="18" t="s">
        <v>23</v>
      </c>
      <c r="G44" s="18" t="s">
        <v>23</v>
      </c>
      <c r="H44" s="18" t="s">
        <v>23</v>
      </c>
      <c r="I44" s="18" t="s">
        <v>23</v>
      </c>
      <c r="J44" s="6"/>
    </row>
    <row r="45" spans="1:10" ht="15">
      <c r="A45" s="19"/>
      <c r="B45" s="19"/>
      <c r="C45" s="19"/>
      <c r="D45" s="19"/>
      <c r="E45" s="19"/>
      <c r="F45" s="19"/>
      <c r="G45" s="19"/>
      <c r="H45" s="19"/>
      <c r="I45" s="19"/>
      <c r="J45" s="6"/>
    </row>
    <row r="46" spans="1:9" ht="14.25">
      <c r="A46" s="20"/>
      <c r="B46" s="20"/>
      <c r="C46" s="20"/>
      <c r="D46" s="20"/>
      <c r="E46" s="20"/>
      <c r="F46" s="20"/>
      <c r="G46" s="20"/>
      <c r="H46" s="20"/>
      <c r="I46" s="20"/>
    </row>
  </sheetData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/>
  </sheetViews>
  <sheetFormatPr defaultColWidth="9.140625" defaultRowHeight="12.75" customHeight="1"/>
  <cols>
    <col min="1" max="1" width="28.140625" style="0" customWidth="1"/>
    <col min="2" max="3" width="15.140625" style="0" customWidth="1"/>
    <col min="4" max="5" width="9.140625" style="0" customWidth="1"/>
  </cols>
  <sheetData>
    <row r="1" spans="1:5" ht="15">
      <c r="A1" s="1"/>
      <c r="B1" s="10" t="s">
        <v>16</v>
      </c>
      <c r="C1" s="10" t="s">
        <v>135</v>
      </c>
      <c r="D1" s="6"/>
      <c r="E1" s="24"/>
    </row>
    <row r="2" spans="1:5" ht="15">
      <c r="A2" s="7"/>
      <c r="B2" s="22" t="s">
        <v>50</v>
      </c>
      <c r="C2" s="22" t="s">
        <v>50</v>
      </c>
      <c r="D2" s="6"/>
      <c r="E2" s="24"/>
    </row>
    <row r="3" spans="1:5" ht="15">
      <c r="A3" s="39" t="s">
        <v>36</v>
      </c>
      <c r="B3" s="39">
        <v>30</v>
      </c>
      <c r="C3" s="39">
        <f>B3*0.2</f>
      </c>
      <c r="D3" s="6"/>
      <c r="E3" s="24"/>
    </row>
    <row r="4" spans="1:5" ht="15">
      <c r="A4" s="11" t="s">
        <v>106</v>
      </c>
      <c r="B4" s="11">
        <v>60</v>
      </c>
      <c r="C4" s="11">
        <f>B4*0.2</f>
      </c>
      <c r="D4" s="6"/>
      <c r="E4" s="24"/>
    </row>
    <row r="5" spans="1:5" ht="15">
      <c r="A5" s="11" t="s">
        <v>33</v>
      </c>
      <c r="B5" s="11">
        <v>200</v>
      </c>
      <c r="C5" s="11">
        <f>B5*0.2</f>
      </c>
      <c r="D5" s="6"/>
      <c r="E5" s="24"/>
    </row>
    <row r="6" spans="1:5" ht="15">
      <c r="A6" s="11" t="s">
        <v>8</v>
      </c>
      <c r="B6" s="11">
        <v>250</v>
      </c>
      <c r="C6" s="11">
        <f>B6*0.2</f>
      </c>
      <c r="D6" s="6"/>
      <c r="E6" s="24"/>
    </row>
    <row r="7" spans="1:5" ht="15">
      <c r="A7" s="11" t="s">
        <v>153</v>
      </c>
      <c r="B7" s="11">
        <v>150</v>
      </c>
      <c r="C7" s="11">
        <f>B7*0.2</f>
      </c>
      <c r="D7" s="6"/>
      <c r="E7" s="24"/>
    </row>
    <row r="8" spans="1:5" ht="15">
      <c r="A8" s="11"/>
      <c r="B8" s="11"/>
      <c r="C8" s="11"/>
      <c r="D8" s="6"/>
      <c r="E8" s="24"/>
    </row>
    <row r="9" spans="1:5" ht="15">
      <c r="A9" s="11" t="s">
        <v>46</v>
      </c>
      <c r="B9" s="11">
        <f>C9*0.2</f>
      </c>
      <c r="C9" s="11">
        <v>30</v>
      </c>
      <c r="D9" s="6"/>
      <c r="E9" s="24"/>
    </row>
    <row r="10" spans="1:5" ht="15">
      <c r="A10" s="19" t="s">
        <v>103</v>
      </c>
      <c r="B10" s="19">
        <f>C10*0.2</f>
      </c>
      <c r="C10" s="19">
        <v>180</v>
      </c>
      <c r="D10" s="6"/>
      <c r="E10" s="24"/>
    </row>
    <row r="11" spans="1:3" ht="14.25">
      <c r="A11" s="20"/>
      <c r="B11" s="20"/>
      <c r="C11" s="20"/>
    </row>
  </sheetData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/>
  </sheetViews>
  <sheetFormatPr defaultColWidth="9.140625" defaultRowHeight="12.75" customHeight="1"/>
  <cols>
    <col min="1" max="1" width="8.57421875" style="0" customWidth="1"/>
    <col min="2" max="3" width="15.140625" style="0" customWidth="1"/>
    <col min="4" max="4" width="17.28125" style="0" customWidth="1"/>
    <col min="5" max="6" width="8.57421875" style="0" customWidth="1"/>
    <col min="7" max="7" width="9.140625" style="0" customWidth="1"/>
  </cols>
  <sheetData>
    <row r="1" spans="2:4" ht="14.25">
      <c r="B1" s="24"/>
      <c r="C1" s="24"/>
      <c r="D1" s="24"/>
    </row>
    <row r="2" spans="2:4" ht="14.25">
      <c r="B2" s="24"/>
      <c r="C2" s="24"/>
      <c r="D2" s="24"/>
    </row>
    <row r="3" spans="2:6" ht="14.25">
      <c r="B3" s="24" t="s">
        <v>39</v>
      </c>
      <c r="C3" s="24"/>
      <c r="D3" s="24"/>
      <c r="F3" s="41">
        <v>100000</v>
      </c>
    </row>
    <row r="4" spans="2:6" ht="14.25">
      <c r="B4" s="24" t="s">
        <v>35</v>
      </c>
      <c r="C4" s="24"/>
      <c r="D4" s="24"/>
      <c r="F4" s="42">
        <v>1.5</v>
      </c>
    </row>
    <row r="5" spans="2:6" ht="14.25">
      <c r="B5" s="24"/>
      <c r="C5" s="24"/>
      <c r="D5" s="24"/>
      <c r="F5" s="41"/>
    </row>
    <row r="6" spans="2:6" ht="14.25">
      <c r="B6" s="24" t="s">
        <v>88</v>
      </c>
      <c r="C6" s="24"/>
      <c r="D6" s="24"/>
      <c r="F6" s="43">
        <f>0.3*((10-F4)^3)</f>
      </c>
    </row>
    <row r="7" spans="2:6" ht="14.25">
      <c r="B7" s="24" t="s">
        <v>63</v>
      </c>
      <c r="C7" s="24"/>
      <c r="D7" s="24"/>
      <c r="F7" s="41">
        <f>F3/(24*F6)</f>
      </c>
    </row>
    <row r="8" spans="2:6" ht="14.25">
      <c r="B8" s="24"/>
      <c r="C8" s="24"/>
      <c r="D8" s="24"/>
      <c r="F8" s="41"/>
    </row>
    <row r="9" spans="2:6" ht="14.25">
      <c r="B9" s="29"/>
      <c r="C9" s="29"/>
      <c r="D9" s="29"/>
      <c r="F9" s="41"/>
    </row>
    <row r="10" spans="1:6" ht="14.25">
      <c r="A10" s="30"/>
      <c r="B10" s="44" t="s">
        <v>32</v>
      </c>
      <c r="C10" s="44" t="s">
        <v>67</v>
      </c>
      <c r="D10" s="44" t="s">
        <v>60</v>
      </c>
      <c r="E10" s="21"/>
      <c r="F10" s="41"/>
    </row>
    <row r="11" spans="1:6" ht="14.25">
      <c r="A11" s="30"/>
      <c r="B11" s="45" t="s">
        <v>133</v>
      </c>
      <c r="C11" s="45" t="s">
        <v>123</v>
      </c>
      <c r="D11" s="45" t="s">
        <v>37</v>
      </c>
      <c r="E11" s="21"/>
      <c r="F11" s="41"/>
    </row>
    <row r="12" spans="1:5" ht="14.25">
      <c r="A12" s="30"/>
      <c r="B12" s="46">
        <v>0.25</v>
      </c>
      <c r="C12" s="46">
        <f>0.3*((10-B12)^3)</f>
      </c>
      <c r="D12" s="46">
        <f>(100000/C12)/24</f>
      </c>
      <c r="E12" s="21"/>
    </row>
    <row r="13" spans="1:5" ht="14.25">
      <c r="A13" s="30"/>
      <c r="B13" s="47">
        <v>0.5</v>
      </c>
      <c r="C13" s="47">
        <f>0.3*((10-B13)^3)</f>
      </c>
      <c r="D13" s="47">
        <f>(100000/C13)/24</f>
      </c>
      <c r="E13" s="21"/>
    </row>
    <row r="14" spans="1:5" ht="14.25">
      <c r="A14" s="30"/>
      <c r="B14" s="47">
        <v>0.75</v>
      </c>
      <c r="C14" s="47">
        <f>0.3*((10-B14)^3)</f>
      </c>
      <c r="D14" s="47">
        <f>(100000/C14)/24</f>
      </c>
      <c r="E14" s="21"/>
    </row>
    <row r="15" spans="1:5" ht="14.25">
      <c r="A15" s="30"/>
      <c r="B15" s="47">
        <v>1</v>
      </c>
      <c r="C15" s="47">
        <f>0.3*((10-B15)^3)</f>
      </c>
      <c r="D15" s="47">
        <f>(100000/C15)/24</f>
      </c>
      <c r="E15" s="21"/>
    </row>
    <row r="16" spans="1:5" ht="14.25">
      <c r="A16" s="30"/>
      <c r="B16" s="47">
        <v>1.25</v>
      </c>
      <c r="C16" s="47">
        <f>0.3*((10-B16)^3)</f>
      </c>
      <c r="D16" s="47">
        <f>(100000/C16)/24</f>
      </c>
      <c r="E16" s="21"/>
    </row>
    <row r="17" spans="1:5" ht="14.25">
      <c r="A17" s="30"/>
      <c r="B17" s="47">
        <v>1.5</v>
      </c>
      <c r="C17" s="47">
        <f>0.3*((10-B17)^3)</f>
      </c>
      <c r="D17" s="47">
        <f>(100000/C17)/24</f>
      </c>
      <c r="E17" s="21"/>
    </row>
    <row r="18" spans="1:5" ht="14.25">
      <c r="A18" s="30"/>
      <c r="B18" s="47">
        <v>1.75</v>
      </c>
      <c r="C18" s="47">
        <f>0.3*((10-B18)^3)</f>
      </c>
      <c r="D18" s="47">
        <f>(100000/C18)/24</f>
      </c>
      <c r="E18" s="21"/>
    </row>
    <row r="19" spans="1:5" ht="14.25">
      <c r="A19" s="30"/>
      <c r="B19" s="47">
        <v>2</v>
      </c>
      <c r="C19" s="47">
        <f>0.3*((10-B19)^3)</f>
      </c>
      <c r="D19" s="47">
        <f>(100000/C19)/24</f>
      </c>
      <c r="E19" s="21"/>
    </row>
    <row r="20" spans="1:5" ht="14.25">
      <c r="A20" s="30"/>
      <c r="B20" s="47">
        <v>3</v>
      </c>
      <c r="C20" s="47">
        <f>0.3*((10-B20)^3)</f>
      </c>
      <c r="D20" s="47">
        <f>(100000/C20)/24</f>
      </c>
      <c r="E20" s="21"/>
    </row>
    <row r="21" spans="1:5" ht="14.25">
      <c r="A21" s="30"/>
      <c r="B21" s="48">
        <v>4</v>
      </c>
      <c r="C21" s="48">
        <f>0.3*((10-B21)^3)</f>
      </c>
      <c r="D21" s="48">
        <f>(100000/C21)/24</f>
      </c>
      <c r="E21" s="21"/>
    </row>
    <row r="22" spans="2:4" ht="14.25">
      <c r="B22" s="20"/>
      <c r="C22" s="20"/>
      <c r="D22" s="20"/>
    </row>
  </sheetData>
  <mergeCells count="4">
    <mergeCell ref="B3:C3"/>
    <mergeCell ref="B4:C4"/>
    <mergeCell ref="B6:C6"/>
    <mergeCell ref="B7:C7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/>
  </sheetViews>
  <sheetFormatPr defaultColWidth="17.140625" defaultRowHeight="12.75" customHeight="1"/>
  <cols>
    <col min="1" max="1" width="32.7109375" style="0" customWidth="1"/>
    <col min="2" max="2" width="19.28125" style="0" customWidth="1"/>
    <col min="3" max="9" width="17.8515625" style="0" customWidth="1"/>
    <col min="10" max="20" width="17.140625" style="0" customWidth="1"/>
  </cols>
  <sheetData>
    <row r="1" spans="2:10" ht="15">
      <c r="B1" s="1"/>
      <c r="C1" s="5"/>
      <c r="D1" s="2" t="s">
        <v>52</v>
      </c>
      <c r="E1" s="3"/>
      <c r="F1" s="2" t="s">
        <v>131</v>
      </c>
      <c r="G1" s="4"/>
      <c r="H1" s="3" t="s">
        <v>9</v>
      </c>
      <c r="I1" s="5"/>
      <c r="J1" s="21"/>
    </row>
    <row r="2" spans="1:10" ht="15">
      <c r="A2" s="7"/>
      <c r="B2" s="22" t="s">
        <v>62</v>
      </c>
      <c r="C2" s="8"/>
      <c r="D2" s="8" t="s">
        <v>87</v>
      </c>
      <c r="E2" s="8"/>
      <c r="F2" s="8"/>
      <c r="G2" s="8"/>
      <c r="H2" s="8"/>
      <c r="I2" s="8"/>
      <c r="J2" s="21"/>
    </row>
    <row r="3" spans="1:10" ht="15">
      <c r="A3" s="9" t="s">
        <v>84</v>
      </c>
      <c r="B3" s="10"/>
      <c r="C3" s="10"/>
      <c r="D3" s="10"/>
      <c r="E3" s="10"/>
      <c r="F3" s="10"/>
      <c r="G3" s="10"/>
      <c r="H3" s="10"/>
      <c r="I3" s="10"/>
      <c r="J3" s="21"/>
    </row>
    <row r="4" spans="1:10" ht="15">
      <c r="A4" s="11" t="s">
        <v>116</v>
      </c>
      <c r="B4" s="12" t="s">
        <v>122</v>
      </c>
      <c r="C4" s="12"/>
      <c r="D4" s="12" t="s">
        <v>27</v>
      </c>
      <c r="E4" s="12"/>
      <c r="F4" s="12"/>
      <c r="G4" s="12"/>
      <c r="H4" s="12"/>
      <c r="I4" s="12"/>
      <c r="J4" s="21"/>
    </row>
    <row r="5" spans="1:10" ht="15">
      <c r="A5" s="11" t="s">
        <v>15</v>
      </c>
      <c r="B5" s="13">
        <v>6000</v>
      </c>
      <c r="C5" s="13"/>
      <c r="D5" s="13">
        <v>2200</v>
      </c>
      <c r="E5" s="13"/>
      <c r="F5" s="13"/>
      <c r="G5" s="13"/>
      <c r="H5" s="13"/>
      <c r="I5" s="13"/>
      <c r="J5" s="21"/>
    </row>
    <row r="6" spans="1:10" ht="15">
      <c r="A6" s="11" t="s">
        <v>22</v>
      </c>
      <c r="B6" s="13">
        <v>3600000</v>
      </c>
      <c r="C6" s="13"/>
      <c r="D6" s="13">
        <v>2000000</v>
      </c>
      <c r="E6" s="13"/>
      <c r="F6" s="13"/>
      <c r="G6" s="13"/>
      <c r="H6" s="13"/>
      <c r="I6" s="13"/>
      <c r="J6" s="21"/>
    </row>
    <row r="7" spans="1:10" ht="15">
      <c r="A7" s="11" t="s">
        <v>13</v>
      </c>
      <c r="B7" s="13">
        <v>1350000</v>
      </c>
      <c r="C7" s="13"/>
      <c r="D7" s="13">
        <v>800000</v>
      </c>
      <c r="E7" s="13"/>
      <c r="F7" s="13"/>
      <c r="G7" s="13"/>
      <c r="H7" s="13"/>
      <c r="I7" s="13"/>
      <c r="J7" s="21"/>
    </row>
    <row r="8" spans="1:10" ht="15">
      <c r="A8" s="11" t="s">
        <v>18</v>
      </c>
      <c r="B8" s="13">
        <v>40000</v>
      </c>
      <c r="C8" s="13"/>
      <c r="D8" s="13">
        <v>30000</v>
      </c>
      <c r="E8" s="13"/>
      <c r="F8" s="13"/>
      <c r="G8" s="13"/>
      <c r="H8" s="13"/>
      <c r="I8" s="13"/>
      <c r="J8" s="21"/>
    </row>
    <row r="9" spans="1:10" ht="15">
      <c r="A9" s="11" t="s">
        <v>140</v>
      </c>
      <c r="B9" s="13">
        <v>45000</v>
      </c>
      <c r="C9" s="13"/>
      <c r="D9" s="13">
        <v>28000</v>
      </c>
      <c r="E9" s="13"/>
      <c r="F9" s="13"/>
      <c r="G9" s="13"/>
      <c r="H9" s="13"/>
      <c r="I9" s="13"/>
      <c r="J9" s="21"/>
    </row>
    <row r="10" spans="1:10" ht="15">
      <c r="A10" s="11" t="s">
        <v>72</v>
      </c>
      <c r="B10" s="13">
        <v>1000</v>
      </c>
      <c r="C10" s="13"/>
      <c r="D10" s="13">
        <v>850</v>
      </c>
      <c r="E10" s="13"/>
      <c r="F10" s="13"/>
      <c r="G10" s="13"/>
      <c r="H10" s="13"/>
      <c r="I10" s="13"/>
      <c r="J10" s="21"/>
    </row>
    <row r="11" spans="1:10" ht="15">
      <c r="A11" s="11" t="s">
        <v>89</v>
      </c>
      <c r="B11" s="13">
        <v>35000</v>
      </c>
      <c r="C11" s="13"/>
      <c r="D11" s="13">
        <v>20000</v>
      </c>
      <c r="E11" s="13"/>
      <c r="F11" s="13"/>
      <c r="G11" s="13"/>
      <c r="H11" s="13"/>
      <c r="I11" s="13"/>
      <c r="J11" s="21"/>
    </row>
    <row r="12" spans="1:10" ht="15">
      <c r="A12" s="11" t="s">
        <v>61</v>
      </c>
      <c r="B12" s="14">
        <v>1.75</v>
      </c>
      <c r="C12" s="14"/>
      <c r="D12" s="14">
        <v>1.5</v>
      </c>
      <c r="E12" s="14"/>
      <c r="F12" s="14"/>
      <c r="G12" s="14"/>
      <c r="H12" s="14"/>
      <c r="I12" s="14"/>
      <c r="J12" s="21"/>
    </row>
    <row r="13" spans="1:10" ht="15">
      <c r="A13" s="11" t="s">
        <v>58</v>
      </c>
      <c r="B13" s="13">
        <v>40</v>
      </c>
      <c r="C13" s="13"/>
      <c r="D13" s="13">
        <v>50</v>
      </c>
      <c r="E13" s="13"/>
      <c r="F13" s="13"/>
      <c r="G13" s="13"/>
      <c r="H13" s="13"/>
      <c r="I13" s="13"/>
      <c r="J13" s="21"/>
    </row>
    <row r="14" spans="1:10" ht="15">
      <c r="A14" s="11" t="s">
        <v>3</v>
      </c>
      <c r="B14" s="13">
        <v>2</v>
      </c>
      <c r="C14" s="13"/>
      <c r="D14" s="13">
        <v>3.5</v>
      </c>
      <c r="E14" s="13"/>
      <c r="F14" s="13"/>
      <c r="G14" s="13"/>
      <c r="H14" s="13"/>
      <c r="I14" s="13"/>
      <c r="J14" s="2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21"/>
    </row>
    <row r="16" spans="1:10" ht="15">
      <c r="A16" s="15" t="s">
        <v>147</v>
      </c>
      <c r="B16" s="11"/>
      <c r="C16" s="11"/>
      <c r="D16" s="11"/>
      <c r="E16" s="11"/>
      <c r="F16" s="11"/>
      <c r="G16" s="11"/>
      <c r="H16" s="11"/>
      <c r="I16" s="11"/>
      <c r="J16" s="21"/>
    </row>
    <row r="17" spans="1:10" ht="15">
      <c r="A17" s="11" t="s">
        <v>36</v>
      </c>
      <c r="B17" s="13">
        <v>100</v>
      </c>
      <c r="C17" s="13"/>
      <c r="D17" s="13">
        <v>50</v>
      </c>
      <c r="E17" s="13"/>
      <c r="F17" s="13"/>
      <c r="G17" s="13"/>
      <c r="H17" s="13"/>
      <c r="I17" s="13"/>
      <c r="J17" s="21"/>
    </row>
    <row r="18" spans="1:10" ht="15">
      <c r="A18" s="11" t="s">
        <v>106</v>
      </c>
      <c r="B18" s="13">
        <v>50</v>
      </c>
      <c r="C18" s="13"/>
      <c r="D18" s="13">
        <v>50</v>
      </c>
      <c r="E18" s="13"/>
      <c r="F18" s="13"/>
      <c r="G18" s="13"/>
      <c r="H18" s="13"/>
      <c r="I18" s="13"/>
      <c r="J18" s="21"/>
    </row>
    <row r="19" spans="1:10" ht="15">
      <c r="A19" s="11" t="s">
        <v>33</v>
      </c>
      <c r="B19" s="13">
        <v>200</v>
      </c>
      <c r="C19" s="13"/>
      <c r="D19" s="13">
        <v>150</v>
      </c>
      <c r="E19" s="13"/>
      <c r="F19" s="13"/>
      <c r="G19" s="13"/>
      <c r="H19" s="13"/>
      <c r="I19" s="13"/>
      <c r="J19" s="21"/>
    </row>
    <row r="20" spans="1:10" ht="15">
      <c r="A20" s="11" t="s">
        <v>65</v>
      </c>
      <c r="B20" s="13">
        <v>40</v>
      </c>
      <c r="C20" s="13"/>
      <c r="D20" s="13">
        <v>30</v>
      </c>
      <c r="E20" s="13"/>
      <c r="F20" s="13"/>
      <c r="G20" s="13"/>
      <c r="H20" s="13"/>
      <c r="I20" s="13"/>
      <c r="J20" s="21"/>
    </row>
    <row r="21" spans="1:10" ht="15">
      <c r="A21" s="11" t="s">
        <v>128</v>
      </c>
      <c r="B21" s="13">
        <v>1200</v>
      </c>
      <c r="C21" s="13"/>
      <c r="D21" s="13">
        <v>800</v>
      </c>
      <c r="E21" s="13"/>
      <c r="F21" s="13"/>
      <c r="G21" s="13"/>
      <c r="H21" s="13"/>
      <c r="I21" s="13"/>
      <c r="J21" s="21"/>
    </row>
    <row r="22" spans="1:10" ht="15">
      <c r="A22" s="11" t="s">
        <v>98</v>
      </c>
      <c r="B22" s="13" t="s">
        <v>150</v>
      </c>
      <c r="C22" s="13" t="s">
        <v>150</v>
      </c>
      <c r="D22" s="13" t="s">
        <v>150</v>
      </c>
      <c r="E22" s="13" t="s">
        <v>150</v>
      </c>
      <c r="F22" s="13" t="s">
        <v>150</v>
      </c>
      <c r="G22" s="13" t="s">
        <v>150</v>
      </c>
      <c r="H22" s="13" t="s">
        <v>150</v>
      </c>
      <c r="I22" s="13" t="s">
        <v>150</v>
      </c>
      <c r="J22" s="21"/>
    </row>
    <row r="23" spans="1:10" ht="15">
      <c r="A23" s="11" t="s">
        <v>46</v>
      </c>
      <c r="B23" s="13">
        <v>0</v>
      </c>
      <c r="C23" s="13"/>
      <c r="D23" s="13">
        <v>0</v>
      </c>
      <c r="E23" s="13"/>
      <c r="F23" s="13"/>
      <c r="G23" s="13"/>
      <c r="H23" s="13"/>
      <c r="I23" s="13"/>
      <c r="J23" s="21"/>
    </row>
    <row r="24" spans="1:10" ht="15">
      <c r="A24" s="11" t="s">
        <v>103</v>
      </c>
      <c r="B24" s="13">
        <v>120</v>
      </c>
      <c r="C24" s="13"/>
      <c r="D24" s="13">
        <v>80</v>
      </c>
      <c r="E24" s="13"/>
      <c r="F24" s="13"/>
      <c r="G24" s="13"/>
      <c r="H24" s="13"/>
      <c r="I24" s="13"/>
      <c r="J24" s="21"/>
    </row>
    <row r="25" spans="1:10" ht="15">
      <c r="A25" s="11" t="s">
        <v>120</v>
      </c>
      <c r="B25" s="13">
        <v>20</v>
      </c>
      <c r="C25" s="13"/>
      <c r="D25" s="13">
        <v>16</v>
      </c>
      <c r="E25" s="13"/>
      <c r="F25" s="13"/>
      <c r="G25" s="13"/>
      <c r="H25" s="13"/>
      <c r="I25" s="13"/>
      <c r="J25" s="21"/>
    </row>
    <row r="26" spans="1:10" ht="15">
      <c r="A26" s="11" t="s">
        <v>34</v>
      </c>
      <c r="B26" s="13">
        <v>0</v>
      </c>
      <c r="C26" s="13"/>
      <c r="D26" s="13">
        <v>0</v>
      </c>
      <c r="E26" s="13"/>
      <c r="F26" s="13"/>
      <c r="G26" s="13"/>
      <c r="H26" s="13"/>
      <c r="I26" s="13"/>
      <c r="J26" s="21"/>
    </row>
    <row r="27" spans="1:10" ht="15">
      <c r="A27" s="11" t="s">
        <v>99</v>
      </c>
      <c r="B27" s="13">
        <v>20</v>
      </c>
      <c r="C27" s="13"/>
      <c r="D27" s="13">
        <v>15</v>
      </c>
      <c r="E27" s="13"/>
      <c r="F27" s="13"/>
      <c r="G27" s="13"/>
      <c r="H27" s="13"/>
      <c r="I27" s="13"/>
      <c r="J27" s="21"/>
    </row>
    <row r="28" spans="1:10" ht="15">
      <c r="A28" s="11" t="s">
        <v>130</v>
      </c>
      <c r="B28" s="13">
        <v>20</v>
      </c>
      <c r="C28" s="13"/>
      <c r="D28" s="13">
        <v>15</v>
      </c>
      <c r="E28" s="13"/>
      <c r="F28" s="13"/>
      <c r="G28" s="13"/>
      <c r="H28" s="13"/>
      <c r="I28" s="13"/>
      <c r="J28" s="21"/>
    </row>
    <row r="29" spans="1:10" ht="15">
      <c r="A29" s="11"/>
      <c r="B29" s="13"/>
      <c r="C29" s="13"/>
      <c r="D29" s="13"/>
      <c r="E29" s="13"/>
      <c r="F29" s="13"/>
      <c r="G29" s="13"/>
      <c r="H29" s="13"/>
      <c r="I29" s="13"/>
      <c r="J29" s="21"/>
    </row>
    <row r="30" spans="1:10" ht="15">
      <c r="A30" s="15" t="s">
        <v>1</v>
      </c>
      <c r="B30" s="13"/>
      <c r="C30" s="13"/>
      <c r="D30" s="13"/>
      <c r="E30" s="13"/>
      <c r="F30" s="13"/>
      <c r="G30" s="13"/>
      <c r="H30" s="13"/>
      <c r="I30" s="13"/>
      <c r="J30" s="21"/>
    </row>
    <row r="31" spans="1:10" ht="15">
      <c r="A31" s="11" t="s">
        <v>54</v>
      </c>
      <c r="B31" s="16" t="s">
        <v>117</v>
      </c>
      <c r="C31" s="16"/>
      <c r="D31" s="16" t="s">
        <v>117</v>
      </c>
      <c r="E31" s="16"/>
      <c r="F31" s="16"/>
      <c r="G31" s="16"/>
      <c r="H31" s="16"/>
      <c r="I31" s="16"/>
      <c r="J31" s="21"/>
    </row>
    <row r="32" spans="1:10" ht="15">
      <c r="A32" s="11" t="s">
        <v>14</v>
      </c>
      <c r="B32" s="16" t="s">
        <v>59</v>
      </c>
      <c r="C32" s="16"/>
      <c r="D32" s="16" t="s">
        <v>59</v>
      </c>
      <c r="E32" s="16"/>
      <c r="F32" s="16"/>
      <c r="G32" s="16"/>
      <c r="H32" s="16"/>
      <c r="I32" s="16"/>
      <c r="J32" s="21"/>
    </row>
    <row r="33" spans="1:10" ht="15">
      <c r="A33" s="11" t="s">
        <v>55</v>
      </c>
      <c r="B33" s="16" t="s">
        <v>59</v>
      </c>
      <c r="C33" s="16"/>
      <c r="D33" s="16" t="s">
        <v>59</v>
      </c>
      <c r="E33" s="16"/>
      <c r="F33" s="16"/>
      <c r="G33" s="16"/>
      <c r="H33" s="16"/>
      <c r="I33" s="16"/>
      <c r="J33" s="21"/>
    </row>
    <row r="34" spans="1:10" ht="15">
      <c r="A34" s="11"/>
      <c r="B34" s="16"/>
      <c r="C34" s="16"/>
      <c r="D34" s="16"/>
      <c r="E34" s="16"/>
      <c r="F34" s="16"/>
      <c r="G34" s="16"/>
      <c r="H34" s="16"/>
      <c r="I34" s="16"/>
      <c r="J34" s="21"/>
    </row>
    <row r="35" spans="1:10" ht="15">
      <c r="A35" s="15" t="s">
        <v>95</v>
      </c>
      <c r="B35" s="16"/>
      <c r="C35" s="16"/>
      <c r="D35" s="16"/>
      <c r="E35" s="16"/>
      <c r="F35" s="16"/>
      <c r="G35" s="16"/>
      <c r="H35" s="16"/>
      <c r="I35" s="16"/>
      <c r="J35" s="21"/>
    </row>
    <row r="36" spans="1:10" ht="15">
      <c r="A36" s="11" t="s">
        <v>6</v>
      </c>
      <c r="B36" s="16">
        <v>15000</v>
      </c>
      <c r="C36" s="16"/>
      <c r="D36" s="16">
        <v>6000</v>
      </c>
      <c r="E36" s="16"/>
      <c r="F36" s="16"/>
      <c r="G36" s="16"/>
      <c r="H36" s="16"/>
      <c r="I36" s="16"/>
      <c r="J36" s="21"/>
    </row>
    <row r="37" spans="1:10" ht="15">
      <c r="A37" s="11" t="s">
        <v>40</v>
      </c>
      <c r="B37" s="16">
        <v>36</v>
      </c>
      <c r="C37" s="16"/>
      <c r="D37" s="16">
        <v>25</v>
      </c>
      <c r="E37" s="16"/>
      <c r="F37" s="16"/>
      <c r="G37" s="16"/>
      <c r="H37" s="16"/>
      <c r="I37" s="16"/>
      <c r="J37" s="21"/>
    </row>
    <row r="38" spans="1:10" ht="15">
      <c r="A38" s="11" t="s">
        <v>124</v>
      </c>
      <c r="B38" s="16">
        <v>40</v>
      </c>
      <c r="C38" s="16"/>
      <c r="D38" s="16">
        <v>25</v>
      </c>
      <c r="E38" s="16"/>
      <c r="F38" s="16"/>
      <c r="G38" s="16"/>
      <c r="H38" s="16"/>
      <c r="I38" s="16"/>
      <c r="J38" s="21"/>
    </row>
    <row r="39" spans="1:10" ht="15">
      <c r="A39" s="11" t="s">
        <v>78</v>
      </c>
      <c r="B39" s="16">
        <v>36</v>
      </c>
      <c r="C39" s="16"/>
      <c r="D39" s="16">
        <v>22</v>
      </c>
      <c r="E39" s="16"/>
      <c r="F39" s="16"/>
      <c r="G39" s="16"/>
      <c r="H39" s="16"/>
      <c r="I39" s="16"/>
      <c r="J39" s="21"/>
    </row>
    <row r="40" spans="1:10" ht="15">
      <c r="A40" s="11" t="s">
        <v>137</v>
      </c>
      <c r="B40" s="16">
        <v>24</v>
      </c>
      <c r="C40" s="16"/>
      <c r="D40" s="16">
        <v>15</v>
      </c>
      <c r="E40" s="16"/>
      <c r="F40" s="16"/>
      <c r="G40" s="16"/>
      <c r="H40" s="16"/>
      <c r="I40" s="16"/>
      <c r="J40" s="21"/>
    </row>
    <row r="41" spans="1:10" ht="15">
      <c r="A41" s="11" t="s">
        <v>105</v>
      </c>
      <c r="B41" s="16">
        <v>40000</v>
      </c>
      <c r="C41" s="16"/>
      <c r="D41" s="16">
        <v>25000</v>
      </c>
      <c r="E41" s="16"/>
      <c r="F41" s="16"/>
      <c r="G41" s="16"/>
      <c r="H41" s="16"/>
      <c r="I41" s="16"/>
      <c r="J41" s="21"/>
    </row>
    <row r="42" spans="1:10" ht="15">
      <c r="A42" s="11" t="s">
        <v>28</v>
      </c>
      <c r="B42" s="16">
        <v>500</v>
      </c>
      <c r="C42" s="16"/>
      <c r="D42" s="16">
        <v>300</v>
      </c>
      <c r="E42" s="16"/>
      <c r="F42" s="16"/>
      <c r="G42" s="16"/>
      <c r="H42" s="16"/>
      <c r="I42" s="16"/>
      <c r="J42" s="21"/>
    </row>
    <row r="43" spans="1:10" ht="15">
      <c r="A43" s="11"/>
      <c r="B43" s="13"/>
      <c r="C43" s="13"/>
      <c r="D43" s="13"/>
      <c r="E43" s="13"/>
      <c r="F43" s="13"/>
      <c r="G43" s="13"/>
      <c r="H43" s="13"/>
      <c r="I43" s="13"/>
      <c r="J43" s="21"/>
    </row>
    <row r="44" spans="1:10" ht="30">
      <c r="A44" s="17" t="s">
        <v>149</v>
      </c>
      <c r="B44" s="18" t="s">
        <v>23</v>
      </c>
      <c r="C44" s="18" t="s">
        <v>23</v>
      </c>
      <c r="D44" s="18" t="s">
        <v>23</v>
      </c>
      <c r="E44" s="18" t="s">
        <v>23</v>
      </c>
      <c r="F44" s="18" t="s">
        <v>23</v>
      </c>
      <c r="G44" s="18" t="s">
        <v>23</v>
      </c>
      <c r="H44" s="18" t="s">
        <v>23</v>
      </c>
      <c r="I44" s="18" t="s">
        <v>23</v>
      </c>
      <c r="J44" s="21"/>
    </row>
    <row r="45" spans="1:10" ht="15">
      <c r="A45" s="19"/>
      <c r="B45" s="19"/>
      <c r="C45" s="19"/>
      <c r="D45" s="19"/>
      <c r="E45" s="19"/>
      <c r="F45" s="19"/>
      <c r="G45" s="19"/>
      <c r="H45" s="19"/>
      <c r="I45" s="19"/>
      <c r="J45" s="21"/>
    </row>
    <row r="46" spans="1:9" ht="14.25">
      <c r="A46" s="23"/>
      <c r="B46" s="23"/>
      <c r="C46" s="23"/>
      <c r="D46" s="23"/>
      <c r="E46" s="23"/>
      <c r="F46" s="23"/>
      <c r="G46" s="23"/>
      <c r="H46" s="23"/>
      <c r="I46" s="23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/>
  </sheetViews>
  <sheetFormatPr defaultColWidth="9.140625" defaultRowHeight="12.75" customHeight="1"/>
  <cols>
    <col min="1" max="1" width="32.57421875" style="0" customWidth="1"/>
    <col min="2" max="12" width="15.140625" style="0" customWidth="1"/>
    <col min="13" max="16" width="8.57421875" style="0" customWidth="1"/>
    <col min="17" max="17" width="9.140625" style="0" customWidth="1"/>
  </cols>
  <sheetData>
    <row r="1" spans="1:17" ht="15">
      <c r="A1" s="1"/>
      <c r="B1" s="2" t="s">
        <v>92</v>
      </c>
      <c r="C1" s="3"/>
      <c r="D1" s="2" t="s">
        <v>129</v>
      </c>
      <c r="E1" s="4"/>
      <c r="F1" s="3"/>
      <c r="G1" s="2" t="s">
        <v>73</v>
      </c>
      <c r="H1" s="3"/>
      <c r="I1" s="2" t="s">
        <v>134</v>
      </c>
      <c r="J1" s="4"/>
      <c r="K1" s="4"/>
      <c r="L1" s="3"/>
      <c r="M1" s="6"/>
      <c r="N1" s="24"/>
      <c r="O1" s="24"/>
      <c r="P1" s="24"/>
      <c r="Q1" s="24"/>
    </row>
    <row r="2" spans="1:17" ht="15">
      <c r="A2" s="7"/>
      <c r="B2" s="8" t="s">
        <v>66</v>
      </c>
      <c r="C2" s="8" t="s">
        <v>71</v>
      </c>
      <c r="D2" s="8" t="s">
        <v>127</v>
      </c>
      <c r="E2" s="8" t="s">
        <v>125</v>
      </c>
      <c r="F2" s="8" t="s">
        <v>144</v>
      </c>
      <c r="G2" s="8" t="s">
        <v>74</v>
      </c>
      <c r="H2" s="8" t="s">
        <v>111</v>
      </c>
      <c r="I2" s="8" t="s">
        <v>41</v>
      </c>
      <c r="J2" s="8" t="s">
        <v>96</v>
      </c>
      <c r="K2" s="8" t="s">
        <v>100</v>
      </c>
      <c r="L2" s="8" t="s">
        <v>48</v>
      </c>
      <c r="M2" s="6"/>
      <c r="N2" s="24"/>
      <c r="O2" s="24"/>
      <c r="P2" s="24"/>
      <c r="Q2" s="24"/>
    </row>
    <row r="3" spans="1:17" ht="15">
      <c r="A3" s="9" t="s">
        <v>84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6"/>
      <c r="N3" s="24"/>
      <c r="O3" s="24"/>
      <c r="P3" s="24"/>
      <c r="Q3" s="24"/>
    </row>
    <row r="4" spans="1:17" ht="15">
      <c r="A4" s="11" t="s">
        <v>116</v>
      </c>
      <c r="B4" s="12" t="s">
        <v>51</v>
      </c>
      <c r="C4" s="12" t="s">
        <v>110</v>
      </c>
      <c r="D4" s="12" t="s">
        <v>10</v>
      </c>
      <c r="E4" s="12" t="s">
        <v>82</v>
      </c>
      <c r="F4" s="12" t="s">
        <v>104</v>
      </c>
      <c r="G4" s="12" t="s">
        <v>25</v>
      </c>
      <c r="H4" s="12" t="s">
        <v>152</v>
      </c>
      <c r="I4" s="12" t="s">
        <v>107</v>
      </c>
      <c r="J4" s="12" t="s">
        <v>42</v>
      </c>
      <c r="K4" s="12" t="s">
        <v>20</v>
      </c>
      <c r="L4" s="12" t="s">
        <v>38</v>
      </c>
      <c r="M4" s="6"/>
      <c r="N4" s="24"/>
      <c r="O4" s="24"/>
      <c r="P4" s="24"/>
      <c r="Q4" s="24"/>
    </row>
    <row r="5" spans="1:17" ht="15">
      <c r="A5" s="11" t="s">
        <v>15</v>
      </c>
      <c r="B5" s="13">
        <v>750</v>
      </c>
      <c r="C5" s="13">
        <v>400</v>
      </c>
      <c r="D5" s="13">
        <v>900</v>
      </c>
      <c r="E5" s="13">
        <v>750</v>
      </c>
      <c r="F5" s="13">
        <v>400</v>
      </c>
      <c r="G5" s="13">
        <v>20</v>
      </c>
      <c r="H5" s="13">
        <v>20</v>
      </c>
      <c r="I5" s="13"/>
      <c r="J5" s="13"/>
      <c r="K5" s="13">
        <v>60</v>
      </c>
      <c r="L5" s="13">
        <v>30</v>
      </c>
      <c r="M5" s="6"/>
      <c r="N5" s="24" t="s">
        <v>108</v>
      </c>
      <c r="O5" s="24"/>
      <c r="P5" s="24">
        <f>(3*1)*0.8</f>
      </c>
      <c r="Q5" s="24"/>
    </row>
    <row r="6" spans="1:17" ht="15">
      <c r="A6" s="11" t="s">
        <v>22</v>
      </c>
      <c r="B6" s="13">
        <v>375000</v>
      </c>
      <c r="C6" s="13">
        <v>100000</v>
      </c>
      <c r="D6" s="13">
        <f>500000*1.4</f>
      </c>
      <c r="E6" s="13">
        <f>375000*1.2</f>
      </c>
      <c r="F6" s="13">
        <f>100000*1.2</f>
      </c>
      <c r="G6" s="13">
        <v>14</v>
      </c>
      <c r="H6" s="13">
        <v>8</v>
      </c>
      <c r="I6" s="13"/>
      <c r="J6" s="13"/>
      <c r="K6" s="13"/>
      <c r="L6" s="13">
        <v>25</v>
      </c>
      <c r="M6" s="6"/>
      <c r="N6" s="24" t="s">
        <v>132</v>
      </c>
      <c r="O6" s="24"/>
      <c r="P6" s="24">
        <f>P5*20</f>
      </c>
      <c r="Q6" s="24"/>
    </row>
    <row r="7" spans="1:17" ht="15">
      <c r="A7" s="11" t="s">
        <v>13</v>
      </c>
      <c r="B7" s="13">
        <v>150000</v>
      </c>
      <c r="C7" s="13">
        <v>80000</v>
      </c>
      <c r="D7" s="13">
        <f>200000*1.4</f>
      </c>
      <c r="E7" s="13">
        <f>150000*1.2</f>
      </c>
      <c r="F7" s="13">
        <f>80000*1.2</f>
      </c>
      <c r="G7" s="13">
        <v>60</v>
      </c>
      <c r="H7" s="13">
        <v>50</v>
      </c>
      <c r="I7" s="13"/>
      <c r="J7" s="13"/>
      <c r="K7" s="13">
        <v>350</v>
      </c>
      <c r="L7" s="13">
        <v>120</v>
      </c>
      <c r="M7" s="6"/>
      <c r="N7" s="24"/>
      <c r="O7" s="24"/>
      <c r="P7" s="24"/>
      <c r="Q7" s="24"/>
    </row>
    <row r="8" spans="1:17" ht="15">
      <c r="A8" s="11" t="s">
        <v>18</v>
      </c>
      <c r="B8" s="13">
        <v>9000</v>
      </c>
      <c r="C8" s="13">
        <f>(3000/3)*5</f>
      </c>
      <c r="D8" s="13">
        <f>(6750/3)*5</f>
      </c>
      <c r="E8" s="13">
        <v>9000</v>
      </c>
      <c r="F8" s="13">
        <f>(3000/3)*5</f>
      </c>
      <c r="G8" s="13">
        <v>250</v>
      </c>
      <c r="H8" s="13">
        <v>250</v>
      </c>
      <c r="I8" s="13"/>
      <c r="J8" s="13"/>
      <c r="K8" s="13"/>
      <c r="L8" s="13">
        <v>450</v>
      </c>
      <c r="M8" s="6"/>
      <c r="N8" s="24" t="s">
        <v>139</v>
      </c>
      <c r="O8" s="24"/>
      <c r="P8" s="24">
        <f>((2*0.8)*0.8)*1.2</f>
      </c>
      <c r="Q8" s="24"/>
    </row>
    <row r="9" spans="1:17" ht="15">
      <c r="A9" s="11" t="s">
        <v>140</v>
      </c>
      <c r="B9" s="13">
        <v>8000</v>
      </c>
      <c r="C9" s="13">
        <f>(3000/3)*5</f>
      </c>
      <c r="D9" s="13">
        <v>6000</v>
      </c>
      <c r="E9" s="13">
        <v>5000</v>
      </c>
      <c r="F9" s="13">
        <v>3000</v>
      </c>
      <c r="G9" s="13">
        <v>250</v>
      </c>
      <c r="H9" s="13">
        <v>400</v>
      </c>
      <c r="I9" s="13"/>
      <c r="J9" s="13"/>
      <c r="K9" s="13"/>
      <c r="L9" s="13">
        <v>600</v>
      </c>
      <c r="M9" s="6"/>
      <c r="N9" s="24" t="s">
        <v>119</v>
      </c>
      <c r="O9" s="24"/>
      <c r="P9" s="24">
        <f>P8*40</f>
      </c>
      <c r="Q9" s="24"/>
    </row>
    <row r="10" spans="1:17" ht="15">
      <c r="A10" s="11" t="s">
        <v>72</v>
      </c>
      <c r="B10" s="13">
        <v>350</v>
      </c>
      <c r="C10" s="13">
        <f>(150/3)*5</f>
      </c>
      <c r="D10" s="13">
        <v>200</v>
      </c>
      <c r="E10" s="13">
        <v>200</v>
      </c>
      <c r="F10" s="13">
        <v>125</v>
      </c>
      <c r="G10" s="13">
        <v>20</v>
      </c>
      <c r="H10" s="13">
        <v>20</v>
      </c>
      <c r="I10" s="13"/>
      <c r="J10" s="13"/>
      <c r="K10" s="13"/>
      <c r="L10" s="13">
        <v>30</v>
      </c>
      <c r="M10" s="6"/>
      <c r="N10" s="24" t="s">
        <v>79</v>
      </c>
      <c r="O10" s="24"/>
      <c r="P10" s="24">
        <f>P8*160</f>
      </c>
      <c r="Q10" s="24"/>
    </row>
    <row r="11" spans="1:17" ht="15">
      <c r="A11" s="11" t="s">
        <v>89</v>
      </c>
      <c r="B11" s="13">
        <v>3750</v>
      </c>
      <c r="C11" s="13">
        <v>2000</v>
      </c>
      <c r="D11" s="13">
        <v>4500</v>
      </c>
      <c r="E11" s="13">
        <v>3750</v>
      </c>
      <c r="F11" s="13">
        <v>2000</v>
      </c>
      <c r="G11" s="13">
        <v>180</v>
      </c>
      <c r="H11" s="13">
        <v>180</v>
      </c>
      <c r="I11" s="13"/>
      <c r="J11" s="13"/>
      <c r="K11" s="13"/>
      <c r="L11" s="13">
        <v>250</v>
      </c>
      <c r="M11" s="6"/>
      <c r="N11" s="24"/>
      <c r="O11" s="24"/>
      <c r="P11" s="24"/>
      <c r="Q11" s="24"/>
    </row>
    <row r="12" spans="1:17" ht="15">
      <c r="A12" s="11" t="s">
        <v>61</v>
      </c>
      <c r="B12" s="14">
        <v>1.5</v>
      </c>
      <c r="C12" s="14">
        <v>1.25</v>
      </c>
      <c r="D12" s="14">
        <v>2</v>
      </c>
      <c r="E12" s="14">
        <v>2</v>
      </c>
      <c r="F12" s="14">
        <v>2</v>
      </c>
      <c r="G12" s="14">
        <v>1</v>
      </c>
      <c r="H12" s="14">
        <v>0.75</v>
      </c>
      <c r="I12" s="14"/>
      <c r="J12" s="14"/>
      <c r="K12" s="14"/>
      <c r="L12" s="14">
        <v>1.5</v>
      </c>
      <c r="M12" s="6"/>
      <c r="N12" s="24"/>
      <c r="O12" s="24"/>
      <c r="P12" s="24"/>
      <c r="Q12" s="24"/>
    </row>
    <row r="13" spans="1:17" ht="15">
      <c r="A13" s="11" t="s">
        <v>58</v>
      </c>
      <c r="B13" s="13">
        <v>60</v>
      </c>
      <c r="C13" s="13">
        <v>70</v>
      </c>
      <c r="D13" s="13">
        <v>50</v>
      </c>
      <c r="E13" s="13">
        <v>50</v>
      </c>
      <c r="F13" s="13">
        <v>60</v>
      </c>
      <c r="G13" s="13">
        <v>80</v>
      </c>
      <c r="H13" s="13">
        <v>90</v>
      </c>
      <c r="I13" s="13"/>
      <c r="J13" s="13"/>
      <c r="K13" s="13"/>
      <c r="L13" s="13">
        <v>90</v>
      </c>
      <c r="M13" s="6"/>
      <c r="N13" s="24"/>
      <c r="O13" s="24"/>
      <c r="P13" s="24"/>
      <c r="Q13" s="24"/>
    </row>
    <row r="14" spans="1:17" ht="15">
      <c r="A14" s="11" t="s">
        <v>3</v>
      </c>
      <c r="B14" s="13">
        <v>5</v>
      </c>
      <c r="C14" s="13">
        <v>6</v>
      </c>
      <c r="D14" s="13">
        <v>3</v>
      </c>
      <c r="E14" s="13">
        <v>4</v>
      </c>
      <c r="F14" s="13">
        <v>5</v>
      </c>
      <c r="G14" s="13">
        <v>7</v>
      </c>
      <c r="H14" s="13">
        <v>8</v>
      </c>
      <c r="I14" s="13"/>
      <c r="J14" s="13"/>
      <c r="K14" s="13"/>
      <c r="L14" s="13">
        <v>7</v>
      </c>
      <c r="M14" s="6"/>
      <c r="N14" s="24"/>
      <c r="O14" s="24"/>
      <c r="P14" s="24"/>
      <c r="Q14" s="24"/>
    </row>
    <row r="15" spans="1:17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6"/>
      <c r="N15" s="24"/>
      <c r="O15" s="24"/>
      <c r="P15" s="24"/>
      <c r="Q15" s="24"/>
    </row>
    <row r="16" spans="1:17" ht="15">
      <c r="A16" s="15" t="s">
        <v>147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6"/>
      <c r="N16" s="24"/>
      <c r="O16" s="24"/>
      <c r="P16" s="24"/>
      <c r="Q16" s="24"/>
    </row>
    <row r="17" spans="1:17" ht="15">
      <c r="A17" s="11" t="s">
        <v>36</v>
      </c>
      <c r="B17" s="13">
        <v>20</v>
      </c>
      <c r="C17" s="13">
        <v>10</v>
      </c>
      <c r="D17" s="13">
        <v>20</v>
      </c>
      <c r="E17" s="13">
        <v>10</v>
      </c>
      <c r="F17" s="13">
        <v>10</v>
      </c>
      <c r="G17" s="13">
        <v>2</v>
      </c>
      <c r="H17" s="13">
        <v>2</v>
      </c>
      <c r="I17" s="13"/>
      <c r="J17" s="13"/>
      <c r="K17" s="13"/>
      <c r="L17" s="13">
        <v>4</v>
      </c>
      <c r="M17" s="6"/>
      <c r="N17" s="24"/>
      <c r="O17" s="24"/>
      <c r="P17" s="24"/>
      <c r="Q17" s="24"/>
    </row>
    <row r="18" spans="1:17" ht="15">
      <c r="A18" s="11" t="s">
        <v>106</v>
      </c>
      <c r="B18" s="13">
        <v>10</v>
      </c>
      <c r="C18" s="13">
        <v>10</v>
      </c>
      <c r="D18" s="13">
        <v>10</v>
      </c>
      <c r="E18" s="13">
        <v>10</v>
      </c>
      <c r="F18" s="13">
        <v>0</v>
      </c>
      <c r="G18" s="13">
        <v>4</v>
      </c>
      <c r="H18" s="13">
        <v>4</v>
      </c>
      <c r="I18" s="13"/>
      <c r="J18" s="13"/>
      <c r="K18" s="13"/>
      <c r="L18" s="13">
        <v>6</v>
      </c>
      <c r="M18" s="6"/>
      <c r="N18" s="24"/>
      <c r="O18" s="24"/>
      <c r="P18" s="24"/>
      <c r="Q18" s="24"/>
    </row>
    <row r="19" spans="1:17" ht="15">
      <c r="A19" s="11" t="s">
        <v>33</v>
      </c>
      <c r="B19" s="13">
        <v>10</v>
      </c>
      <c r="C19" s="13">
        <v>5</v>
      </c>
      <c r="D19" s="13">
        <v>10</v>
      </c>
      <c r="E19" s="13">
        <v>5</v>
      </c>
      <c r="F19" s="13">
        <v>5</v>
      </c>
      <c r="G19" s="13">
        <v>0</v>
      </c>
      <c r="H19" s="13">
        <v>0</v>
      </c>
      <c r="I19" s="13"/>
      <c r="J19" s="13"/>
      <c r="K19" s="13"/>
      <c r="L19" s="13">
        <v>0</v>
      </c>
      <c r="M19" s="6"/>
      <c r="N19" s="24"/>
      <c r="O19" s="24"/>
      <c r="P19" s="24"/>
      <c r="Q19" s="24"/>
    </row>
    <row r="20" spans="1:17" ht="15">
      <c r="A20" s="11" t="s">
        <v>65</v>
      </c>
      <c r="B20" s="13">
        <v>5</v>
      </c>
      <c r="C20" s="13">
        <v>0</v>
      </c>
      <c r="D20" s="13">
        <v>5</v>
      </c>
      <c r="E20" s="13">
        <v>5</v>
      </c>
      <c r="F20" s="13">
        <v>5</v>
      </c>
      <c r="G20" s="13">
        <v>2</v>
      </c>
      <c r="H20" s="13">
        <v>2</v>
      </c>
      <c r="I20" s="13"/>
      <c r="J20" s="13"/>
      <c r="K20" s="13"/>
      <c r="L20" s="13">
        <v>0</v>
      </c>
      <c r="M20" s="6"/>
      <c r="N20" s="24"/>
      <c r="O20" s="24"/>
      <c r="P20" s="24"/>
      <c r="Q20" s="24"/>
    </row>
    <row r="21" spans="1:17" ht="15">
      <c r="A21" s="11" t="s">
        <v>128</v>
      </c>
      <c r="B21" s="13">
        <v>100</v>
      </c>
      <c r="C21" s="13">
        <v>0</v>
      </c>
      <c r="D21" s="13">
        <v>80</v>
      </c>
      <c r="E21" s="13">
        <v>60</v>
      </c>
      <c r="F21" s="13">
        <v>40</v>
      </c>
      <c r="G21" s="13">
        <v>20</v>
      </c>
      <c r="H21" s="13">
        <v>10</v>
      </c>
      <c r="I21" s="13"/>
      <c r="J21" s="13"/>
      <c r="K21" s="13"/>
      <c r="L21" s="13">
        <v>0</v>
      </c>
      <c r="M21" s="6"/>
      <c r="N21" s="24"/>
      <c r="O21" s="24"/>
      <c r="P21" s="24"/>
      <c r="Q21" s="24"/>
    </row>
    <row r="22" spans="1:17" ht="15">
      <c r="A22" s="11" t="s">
        <v>98</v>
      </c>
      <c r="B22" s="13" t="s">
        <v>150</v>
      </c>
      <c r="C22" s="13" t="s">
        <v>24</v>
      </c>
      <c r="D22" s="13" t="s">
        <v>150</v>
      </c>
      <c r="E22" s="13" t="s">
        <v>150</v>
      </c>
      <c r="F22" s="13" t="s">
        <v>150</v>
      </c>
      <c r="G22" s="13" t="s">
        <v>150</v>
      </c>
      <c r="H22" s="13" t="s">
        <v>150</v>
      </c>
      <c r="I22" s="13"/>
      <c r="J22" s="13"/>
      <c r="K22" s="13"/>
      <c r="L22" s="13">
        <v>0</v>
      </c>
      <c r="M22" s="6"/>
      <c r="N22" s="24"/>
      <c r="O22" s="24"/>
      <c r="P22" s="24"/>
      <c r="Q22" s="24"/>
    </row>
    <row r="23" spans="1:17" ht="15">
      <c r="A23" s="11" t="s">
        <v>46</v>
      </c>
      <c r="B23" s="13">
        <v>0</v>
      </c>
      <c r="C23" s="13">
        <v>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  <c r="K23" s="13"/>
      <c r="L23" s="13">
        <v>0</v>
      </c>
      <c r="M23" s="6"/>
      <c r="N23" s="24"/>
      <c r="O23" s="24"/>
      <c r="P23" s="24"/>
      <c r="Q23" s="24"/>
    </row>
    <row r="24" spans="1:17" ht="15">
      <c r="A24" s="11" t="s">
        <v>103</v>
      </c>
      <c r="B24" s="13">
        <v>5</v>
      </c>
      <c r="C24" s="13">
        <v>5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/>
      <c r="J24" s="13"/>
      <c r="K24" s="13"/>
      <c r="L24" s="13">
        <v>0</v>
      </c>
      <c r="M24" s="6"/>
      <c r="N24" s="24"/>
      <c r="O24" s="24"/>
      <c r="P24" s="24"/>
      <c r="Q24" s="24"/>
    </row>
    <row r="25" spans="1:17" ht="15">
      <c r="A25" s="11" t="s">
        <v>120</v>
      </c>
      <c r="B25" s="13">
        <v>4</v>
      </c>
      <c r="C25" s="13">
        <v>2</v>
      </c>
      <c r="D25" s="13">
        <v>4</v>
      </c>
      <c r="E25" s="13">
        <v>3</v>
      </c>
      <c r="F25" s="13">
        <v>2</v>
      </c>
      <c r="G25" s="13">
        <v>1</v>
      </c>
      <c r="H25" s="13">
        <v>1</v>
      </c>
      <c r="I25" s="13"/>
      <c r="J25" s="13"/>
      <c r="K25" s="13"/>
      <c r="L25" s="13">
        <v>1</v>
      </c>
      <c r="M25" s="6"/>
      <c r="N25" s="24"/>
      <c r="O25" s="24"/>
      <c r="P25" s="24"/>
      <c r="Q25" s="24"/>
    </row>
    <row r="26" spans="1:17" ht="15">
      <c r="A26" s="11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/>
      <c r="J26" s="13"/>
      <c r="K26" s="13"/>
      <c r="L26" s="13">
        <v>0</v>
      </c>
      <c r="M26" s="6"/>
      <c r="N26" s="24"/>
      <c r="O26" s="24"/>
      <c r="P26" s="24"/>
      <c r="Q26" s="24"/>
    </row>
    <row r="27" spans="1:17" ht="15">
      <c r="A27" s="11" t="s">
        <v>99</v>
      </c>
      <c r="B27" s="13">
        <v>6</v>
      </c>
      <c r="C27" s="13">
        <v>4</v>
      </c>
      <c r="D27" s="13">
        <v>7</v>
      </c>
      <c r="E27" s="13">
        <v>6</v>
      </c>
      <c r="F27" s="13">
        <v>4</v>
      </c>
      <c r="G27" s="13">
        <v>2</v>
      </c>
      <c r="H27" s="13">
        <v>3</v>
      </c>
      <c r="I27" s="13"/>
      <c r="J27" s="13"/>
      <c r="K27" s="13"/>
      <c r="L27" s="13">
        <v>2</v>
      </c>
      <c r="M27" s="6"/>
      <c r="N27" s="24"/>
      <c r="O27" s="24"/>
      <c r="P27" s="24"/>
      <c r="Q27" s="24"/>
    </row>
    <row r="28" spans="1:17" ht="15">
      <c r="A28" s="11" t="s">
        <v>130</v>
      </c>
      <c r="B28" s="13">
        <v>6</v>
      </c>
      <c r="C28" s="13">
        <v>4</v>
      </c>
      <c r="D28" s="13">
        <v>7</v>
      </c>
      <c r="E28" s="13">
        <v>6</v>
      </c>
      <c r="F28" s="13">
        <v>4</v>
      </c>
      <c r="G28" s="13">
        <v>2</v>
      </c>
      <c r="H28" s="13">
        <v>3</v>
      </c>
      <c r="I28" s="13"/>
      <c r="J28" s="13"/>
      <c r="K28" s="13"/>
      <c r="L28" s="13">
        <v>2</v>
      </c>
      <c r="M28" s="6"/>
      <c r="N28" s="24"/>
      <c r="O28" s="24"/>
      <c r="P28" s="24"/>
      <c r="Q28" s="24"/>
    </row>
    <row r="29" spans="1:17" ht="15">
      <c r="A29" s="1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6"/>
      <c r="N29" s="24"/>
      <c r="O29" s="24"/>
      <c r="P29" s="24"/>
      <c r="Q29" s="24"/>
    </row>
    <row r="30" spans="1:17" ht="15">
      <c r="A30" s="15" t="s">
        <v>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6"/>
      <c r="N30" s="24"/>
      <c r="O30" s="24"/>
      <c r="P30" s="24"/>
      <c r="Q30" s="24"/>
    </row>
    <row r="31" spans="1:17" ht="15">
      <c r="A31" s="11" t="s">
        <v>54</v>
      </c>
      <c r="B31" s="16" t="s">
        <v>117</v>
      </c>
      <c r="C31" s="16" t="s">
        <v>117</v>
      </c>
      <c r="D31" s="16" t="s">
        <v>117</v>
      </c>
      <c r="E31" s="16" t="s">
        <v>117</v>
      </c>
      <c r="F31" s="16" t="s">
        <v>117</v>
      </c>
      <c r="G31" s="16" t="s">
        <v>59</v>
      </c>
      <c r="H31" s="16" t="s">
        <v>59</v>
      </c>
      <c r="I31" s="16" t="s">
        <v>59</v>
      </c>
      <c r="J31" s="16" t="s">
        <v>59</v>
      </c>
      <c r="K31" s="16" t="s">
        <v>59</v>
      </c>
      <c r="L31" s="16" t="s">
        <v>59</v>
      </c>
      <c r="M31" s="6"/>
      <c r="N31" s="24"/>
      <c r="O31" s="24"/>
      <c r="P31" s="24"/>
      <c r="Q31" s="24"/>
    </row>
    <row r="32" spans="1:17" ht="15">
      <c r="A32" s="11" t="s">
        <v>14</v>
      </c>
      <c r="B32" s="16" t="s">
        <v>59</v>
      </c>
      <c r="C32" s="16" t="s">
        <v>59</v>
      </c>
      <c r="D32" s="16" t="s">
        <v>59</v>
      </c>
      <c r="E32" s="16" t="s">
        <v>59</v>
      </c>
      <c r="F32" s="16" t="s">
        <v>59</v>
      </c>
      <c r="G32" s="16" t="s">
        <v>59</v>
      </c>
      <c r="H32" s="16" t="s">
        <v>59</v>
      </c>
      <c r="I32" s="16" t="s">
        <v>59</v>
      </c>
      <c r="J32" s="16" t="s">
        <v>59</v>
      </c>
      <c r="K32" s="16" t="s">
        <v>59</v>
      </c>
      <c r="L32" s="16" t="s">
        <v>59</v>
      </c>
      <c r="M32" s="6"/>
      <c r="N32" s="24"/>
      <c r="O32" s="24"/>
      <c r="P32" s="24"/>
      <c r="Q32" s="24"/>
    </row>
    <row r="33" spans="1:17" ht="15">
      <c r="A33" s="11" t="s">
        <v>55</v>
      </c>
      <c r="B33" s="16" t="s">
        <v>117</v>
      </c>
      <c r="C33" s="16" t="s">
        <v>117</v>
      </c>
      <c r="D33" s="16" t="s">
        <v>59</v>
      </c>
      <c r="E33" s="16" t="s">
        <v>117</v>
      </c>
      <c r="F33" s="16" t="s">
        <v>117</v>
      </c>
      <c r="G33" s="16" t="s">
        <v>117</v>
      </c>
      <c r="H33" s="16" t="s">
        <v>117</v>
      </c>
      <c r="I33" s="16" t="s">
        <v>117</v>
      </c>
      <c r="J33" s="16" t="s">
        <v>117</v>
      </c>
      <c r="K33" s="16" t="s">
        <v>117</v>
      </c>
      <c r="L33" s="16" t="s">
        <v>117</v>
      </c>
      <c r="M33" s="6"/>
      <c r="N33" s="24"/>
      <c r="O33" s="24"/>
      <c r="P33" s="24"/>
      <c r="Q33" s="24"/>
    </row>
    <row r="34" spans="1:17" ht="15">
      <c r="A34" s="1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6"/>
      <c r="N34" s="24"/>
      <c r="O34" s="24"/>
      <c r="P34" s="24"/>
      <c r="Q34" s="24"/>
    </row>
    <row r="35" spans="1:17" ht="15">
      <c r="A35" s="15" t="s">
        <v>95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6"/>
      <c r="N35" s="24"/>
      <c r="O35" s="24"/>
      <c r="P35" s="24"/>
      <c r="Q35" s="24"/>
    </row>
    <row r="36" spans="1:17" ht="15">
      <c r="A36" s="11" t="s">
        <v>6</v>
      </c>
      <c r="B36" s="16">
        <v>3000</v>
      </c>
      <c r="C36" s="16">
        <v>1200</v>
      </c>
      <c r="D36" s="16">
        <v>1500</v>
      </c>
      <c r="E36" s="16">
        <v>1200</v>
      </c>
      <c r="F36" s="16">
        <v>700</v>
      </c>
      <c r="G36" s="16">
        <v>3</v>
      </c>
      <c r="H36" s="16">
        <v>3</v>
      </c>
      <c r="I36" s="16"/>
      <c r="J36" s="16"/>
      <c r="K36" s="16">
        <v>12</v>
      </c>
      <c r="L36" s="16">
        <v>4</v>
      </c>
      <c r="M36" s="6"/>
      <c r="N36" s="24"/>
      <c r="O36" s="24"/>
      <c r="P36" s="24"/>
      <c r="Q36" s="24"/>
    </row>
    <row r="37" spans="1:17" ht="15">
      <c r="A37" s="11" t="s">
        <v>40</v>
      </c>
      <c r="B37" s="16">
        <v>2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/>
      <c r="J37" s="16"/>
      <c r="K37" s="16"/>
      <c r="L37" s="16">
        <v>0</v>
      </c>
      <c r="M37" s="6"/>
      <c r="N37" s="24"/>
      <c r="O37" s="24"/>
      <c r="P37" s="24"/>
      <c r="Q37" s="24"/>
    </row>
    <row r="38" spans="1:17" ht="15">
      <c r="A38" s="11" t="s">
        <v>124</v>
      </c>
      <c r="B38" s="16">
        <v>12</v>
      </c>
      <c r="C38" s="16">
        <v>6</v>
      </c>
      <c r="D38" s="16">
        <v>8</v>
      </c>
      <c r="E38" s="16">
        <v>6</v>
      </c>
      <c r="F38" s="16">
        <v>3</v>
      </c>
      <c r="G38" s="16">
        <v>0</v>
      </c>
      <c r="H38" s="16">
        <v>0</v>
      </c>
      <c r="I38" s="16"/>
      <c r="J38" s="16"/>
      <c r="K38" s="16"/>
      <c r="L38" s="16">
        <v>0</v>
      </c>
      <c r="M38" s="6"/>
      <c r="N38" s="24"/>
      <c r="O38" s="24"/>
      <c r="P38" s="24"/>
      <c r="Q38" s="24"/>
    </row>
    <row r="39" spans="1:17" ht="15">
      <c r="A39" s="11" t="s">
        <v>78</v>
      </c>
      <c r="B39" s="16">
        <v>2</v>
      </c>
      <c r="C39" s="16">
        <v>1</v>
      </c>
      <c r="D39" s="16">
        <v>2</v>
      </c>
      <c r="E39" s="16">
        <v>2</v>
      </c>
      <c r="F39" s="16">
        <v>1</v>
      </c>
      <c r="G39" s="16">
        <v>0</v>
      </c>
      <c r="H39" s="16">
        <v>0</v>
      </c>
      <c r="I39" s="16"/>
      <c r="J39" s="16"/>
      <c r="K39" s="16"/>
      <c r="L39" s="16">
        <v>0</v>
      </c>
      <c r="M39" s="6"/>
      <c r="N39" s="24"/>
      <c r="O39" s="24"/>
      <c r="P39" s="24"/>
      <c r="Q39" s="24"/>
    </row>
    <row r="40" spans="1:17" ht="15">
      <c r="A40" s="11" t="s">
        <v>137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/>
      <c r="J40" s="16"/>
      <c r="K40" s="16"/>
      <c r="L40" s="16">
        <v>0</v>
      </c>
      <c r="M40" s="6"/>
      <c r="N40" s="24"/>
      <c r="O40" s="24"/>
      <c r="P40" s="24"/>
      <c r="Q40" s="24"/>
    </row>
    <row r="41" spans="1:17" ht="15">
      <c r="A41" s="11" t="s">
        <v>105</v>
      </c>
      <c r="B41" s="16">
        <v>500</v>
      </c>
      <c r="C41" s="16">
        <v>200</v>
      </c>
      <c r="D41" s="16">
        <v>300</v>
      </c>
      <c r="E41" s="16">
        <v>200</v>
      </c>
      <c r="F41" s="16">
        <v>100</v>
      </c>
      <c r="G41" s="16">
        <v>0</v>
      </c>
      <c r="H41" s="16">
        <v>0</v>
      </c>
      <c r="I41" s="16"/>
      <c r="J41" s="16"/>
      <c r="K41" s="16"/>
      <c r="L41" s="16">
        <v>0</v>
      </c>
      <c r="M41" s="6"/>
      <c r="N41" s="24"/>
      <c r="O41" s="24"/>
      <c r="P41" s="24"/>
      <c r="Q41" s="24"/>
    </row>
    <row r="42" spans="1:17" ht="15">
      <c r="A42" s="11" t="s">
        <v>28</v>
      </c>
      <c r="B42" s="16">
        <v>750</v>
      </c>
      <c r="C42" s="16">
        <v>400</v>
      </c>
      <c r="D42" s="16">
        <v>90</v>
      </c>
      <c r="E42" s="16">
        <v>75</v>
      </c>
      <c r="F42" s="16">
        <v>40</v>
      </c>
      <c r="G42" s="16">
        <v>20</v>
      </c>
      <c r="H42" s="16">
        <v>10</v>
      </c>
      <c r="I42" s="16">
        <v>10000</v>
      </c>
      <c r="J42" s="16"/>
      <c r="K42" s="16">
        <v>160</v>
      </c>
      <c r="L42" s="16">
        <v>80</v>
      </c>
      <c r="M42" s="6"/>
      <c r="N42" s="24"/>
      <c r="O42" s="24"/>
      <c r="P42" s="24"/>
      <c r="Q42" s="24"/>
    </row>
    <row r="43" spans="1:17" ht="15">
      <c r="A43" s="1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6"/>
      <c r="N43" s="24"/>
      <c r="O43" s="24"/>
      <c r="P43" s="24"/>
      <c r="Q43" s="24"/>
    </row>
    <row r="44" spans="1:17" ht="30">
      <c r="A44" s="17" t="s">
        <v>149</v>
      </c>
      <c r="B44" s="18" t="s">
        <v>23</v>
      </c>
      <c r="C44" s="18" t="s">
        <v>23</v>
      </c>
      <c r="D44" s="18" t="s">
        <v>23</v>
      </c>
      <c r="E44" s="18" t="s">
        <v>23</v>
      </c>
      <c r="F44" s="18" t="s">
        <v>23</v>
      </c>
      <c r="G44" s="18" t="s">
        <v>23</v>
      </c>
      <c r="H44" s="18" t="s">
        <v>23</v>
      </c>
      <c r="I44" s="18" t="s">
        <v>23</v>
      </c>
      <c r="J44" s="18" t="s">
        <v>23</v>
      </c>
      <c r="K44" s="18" t="s">
        <v>23</v>
      </c>
      <c r="L44" s="18" t="s">
        <v>23</v>
      </c>
      <c r="M44" s="6"/>
      <c r="N44" s="24"/>
      <c r="O44" s="24"/>
      <c r="P44" s="24"/>
      <c r="Q44" s="24"/>
    </row>
    <row r="45" spans="1:17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6"/>
      <c r="N45" s="24"/>
      <c r="O45" s="24"/>
      <c r="P45" s="24"/>
      <c r="Q45" s="24"/>
    </row>
    <row r="46" spans="1:12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4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 t="s">
        <v>64</v>
      </c>
      <c r="L47" s="24"/>
    </row>
    <row r="48" spans="1:12" ht="14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</sheetData>
  <mergeCells count="4">
    <mergeCell ref="N5:O5"/>
    <mergeCell ref="N9:O9"/>
    <mergeCell ref="N10:O10"/>
    <mergeCell ref="K47:L47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/>
  </sheetViews>
  <sheetFormatPr defaultColWidth="9.140625" defaultRowHeight="12.75" customHeight="1"/>
  <cols>
    <col min="1" max="1" width="38.00390625" style="0" customWidth="1"/>
    <col min="2" max="8" width="15.140625" style="0" customWidth="1"/>
    <col min="9" max="9" width="9.140625" style="0" customWidth="1"/>
  </cols>
  <sheetData>
    <row r="1" spans="1:9" ht="15">
      <c r="A1" s="25" t="s">
        <v>5</v>
      </c>
      <c r="B1" s="2" t="s">
        <v>77</v>
      </c>
      <c r="C1" s="3"/>
      <c r="D1" s="2" t="s">
        <v>47</v>
      </c>
      <c r="E1" s="3"/>
      <c r="F1" s="2" t="s">
        <v>91</v>
      </c>
      <c r="G1" s="4"/>
      <c r="H1" s="3"/>
      <c r="I1" s="6"/>
    </row>
    <row r="2" spans="1:9" ht="15">
      <c r="A2" s="26"/>
      <c r="B2" s="8" t="s">
        <v>101</v>
      </c>
      <c r="C2" s="8" t="s">
        <v>70</v>
      </c>
      <c r="D2" s="8" t="s">
        <v>141</v>
      </c>
      <c r="E2" s="8" t="s">
        <v>148</v>
      </c>
      <c r="F2" s="8" t="s">
        <v>136</v>
      </c>
      <c r="G2" s="8" t="s">
        <v>81</v>
      </c>
      <c r="H2" s="8" t="s">
        <v>142</v>
      </c>
      <c r="I2" s="6"/>
    </row>
    <row r="3" spans="1:9" ht="15">
      <c r="A3" s="9" t="s">
        <v>84</v>
      </c>
      <c r="B3" s="10"/>
      <c r="C3" s="10"/>
      <c r="D3" s="10"/>
      <c r="E3" s="10"/>
      <c r="F3" s="10"/>
      <c r="G3" s="10"/>
      <c r="H3" s="10"/>
      <c r="I3" s="6"/>
    </row>
    <row r="4" spans="1:9" ht="15">
      <c r="A4" s="11" t="s">
        <v>116</v>
      </c>
      <c r="B4" s="12" t="s">
        <v>138</v>
      </c>
      <c r="C4" s="12" t="s">
        <v>43</v>
      </c>
      <c r="D4" s="12" t="s">
        <v>4</v>
      </c>
      <c r="E4" s="12" t="s">
        <v>0</v>
      </c>
      <c r="F4" s="12" t="s">
        <v>44</v>
      </c>
      <c r="G4" s="12" t="s">
        <v>68</v>
      </c>
      <c r="H4" s="12" t="s">
        <v>53</v>
      </c>
      <c r="I4" s="6"/>
    </row>
    <row r="5" spans="1:9" ht="15">
      <c r="A5" s="11" t="s">
        <v>15</v>
      </c>
      <c r="B5" s="13">
        <v>16</v>
      </c>
      <c r="C5" s="13">
        <v>12</v>
      </c>
      <c r="D5" s="13">
        <v>17</v>
      </c>
      <c r="E5" s="13">
        <v>12</v>
      </c>
      <c r="F5" s="13">
        <v>15</v>
      </c>
      <c r="G5" s="13">
        <v>15</v>
      </c>
      <c r="H5" s="13">
        <v>12</v>
      </c>
      <c r="I5" s="6"/>
    </row>
    <row r="6" spans="1:9" ht="15">
      <c r="A6" s="11" t="s">
        <v>22</v>
      </c>
      <c r="B6" s="13">
        <v>8</v>
      </c>
      <c r="C6" s="13">
        <v>5</v>
      </c>
      <c r="D6" s="13">
        <v>10</v>
      </c>
      <c r="E6" s="13">
        <v>8</v>
      </c>
      <c r="F6" s="13">
        <v>6</v>
      </c>
      <c r="G6" s="13">
        <v>6</v>
      </c>
      <c r="H6" s="13">
        <v>4</v>
      </c>
      <c r="I6" s="6"/>
    </row>
    <row r="7" spans="1:9" ht="15">
      <c r="A7" s="11" t="s">
        <v>13</v>
      </c>
      <c r="B7" s="13">
        <v>5</v>
      </c>
      <c r="C7" s="13">
        <v>4</v>
      </c>
      <c r="D7" s="13">
        <v>5</v>
      </c>
      <c r="E7" s="13">
        <v>4</v>
      </c>
      <c r="F7" s="13">
        <v>5</v>
      </c>
      <c r="G7" s="13">
        <v>5</v>
      </c>
      <c r="H7" s="13">
        <v>4</v>
      </c>
      <c r="I7" s="6"/>
    </row>
    <row r="8" spans="1:9" ht="15">
      <c r="A8" s="11" t="s">
        <v>18</v>
      </c>
      <c r="B8" s="13">
        <v>160</v>
      </c>
      <c r="C8" s="13">
        <v>120</v>
      </c>
      <c r="D8" s="13">
        <v>170</v>
      </c>
      <c r="E8" s="13">
        <v>120</v>
      </c>
      <c r="F8" s="13">
        <v>150</v>
      </c>
      <c r="G8" s="13">
        <v>150</v>
      </c>
      <c r="H8" s="13">
        <v>120</v>
      </c>
      <c r="I8" s="6"/>
    </row>
    <row r="9" spans="1:9" ht="15">
      <c r="A9" s="11" t="s">
        <v>140</v>
      </c>
      <c r="B9" s="13">
        <v>200</v>
      </c>
      <c r="C9" s="13">
        <v>150</v>
      </c>
      <c r="D9" s="13">
        <v>200</v>
      </c>
      <c r="E9" s="13">
        <v>150</v>
      </c>
      <c r="F9" s="13">
        <v>200</v>
      </c>
      <c r="G9" s="13">
        <v>200</v>
      </c>
      <c r="H9" s="13">
        <v>150</v>
      </c>
      <c r="I9" s="6"/>
    </row>
    <row r="10" spans="1:9" ht="15">
      <c r="A10" s="11" t="s">
        <v>72</v>
      </c>
      <c r="B10" s="13">
        <v>20</v>
      </c>
      <c r="C10" s="13">
        <v>15</v>
      </c>
      <c r="D10" s="13">
        <v>20</v>
      </c>
      <c r="E10" s="13">
        <v>15</v>
      </c>
      <c r="F10" s="13">
        <v>20</v>
      </c>
      <c r="G10" s="13">
        <v>20</v>
      </c>
      <c r="H10" s="13">
        <v>15</v>
      </c>
      <c r="I10" s="6"/>
    </row>
    <row r="11" spans="1:9" ht="15">
      <c r="A11" s="11" t="s">
        <v>89</v>
      </c>
      <c r="B11" s="13">
        <v>120</v>
      </c>
      <c r="C11" s="13">
        <v>90</v>
      </c>
      <c r="D11" s="13">
        <v>130</v>
      </c>
      <c r="E11" s="13">
        <v>90</v>
      </c>
      <c r="F11" s="13">
        <v>110</v>
      </c>
      <c r="G11" s="13">
        <v>110</v>
      </c>
      <c r="H11" s="13">
        <v>90</v>
      </c>
      <c r="I11" s="6"/>
    </row>
    <row r="12" spans="1:9" ht="15">
      <c r="A12" s="11" t="s">
        <v>61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6"/>
    </row>
    <row r="13" spans="1:9" ht="15">
      <c r="A13" s="11" t="s">
        <v>58</v>
      </c>
      <c r="B13" s="13">
        <v>130</v>
      </c>
      <c r="C13" s="13">
        <v>120</v>
      </c>
      <c r="D13" s="13">
        <v>120</v>
      </c>
      <c r="E13" s="13">
        <v>110</v>
      </c>
      <c r="F13" s="13">
        <v>120</v>
      </c>
      <c r="G13" s="13">
        <v>120</v>
      </c>
      <c r="H13" s="13">
        <v>130</v>
      </c>
      <c r="I13" s="6"/>
    </row>
    <row r="14" spans="1:9" ht="15">
      <c r="A14" s="11" t="s">
        <v>3</v>
      </c>
      <c r="B14" s="13">
        <v>11</v>
      </c>
      <c r="C14" s="13">
        <v>12</v>
      </c>
      <c r="D14" s="13">
        <v>8</v>
      </c>
      <c r="E14" s="13">
        <v>9</v>
      </c>
      <c r="F14" s="13">
        <v>9</v>
      </c>
      <c r="G14" s="13">
        <v>9</v>
      </c>
      <c r="H14" s="13">
        <v>10</v>
      </c>
      <c r="I14" s="6"/>
    </row>
    <row r="15" spans="1:9" ht="15">
      <c r="A15" s="11"/>
      <c r="B15" s="11"/>
      <c r="C15" s="11"/>
      <c r="D15" s="11"/>
      <c r="E15" s="11"/>
      <c r="F15" s="11"/>
      <c r="G15" s="11"/>
      <c r="H15" s="11"/>
      <c r="I15" s="6"/>
    </row>
    <row r="16" spans="1:9" ht="15">
      <c r="A16" s="15" t="s">
        <v>147</v>
      </c>
      <c r="B16" s="11"/>
      <c r="C16" s="11"/>
      <c r="D16" s="11"/>
      <c r="E16" s="11"/>
      <c r="F16" s="11"/>
      <c r="G16" s="11"/>
      <c r="H16" s="11"/>
      <c r="I16" s="6"/>
    </row>
    <row r="17" spans="1:9" ht="15">
      <c r="A17" s="11" t="s">
        <v>36</v>
      </c>
      <c r="B17" s="13">
        <v>4</v>
      </c>
      <c r="C17" s="13">
        <v>2</v>
      </c>
      <c r="D17" s="13">
        <v>2</v>
      </c>
      <c r="E17" s="13">
        <v>2</v>
      </c>
      <c r="F17" s="13">
        <v>2</v>
      </c>
      <c r="G17" s="13">
        <v>2</v>
      </c>
      <c r="H17" s="13">
        <v>2</v>
      </c>
      <c r="I17" s="6"/>
    </row>
    <row r="18" spans="1:9" ht="15">
      <c r="A18" s="11" t="s">
        <v>106</v>
      </c>
      <c r="B18" s="13">
        <v>2</v>
      </c>
      <c r="C18" s="13">
        <v>2</v>
      </c>
      <c r="D18" s="13">
        <v>4</v>
      </c>
      <c r="E18" s="13">
        <v>4</v>
      </c>
      <c r="F18" s="13">
        <v>2</v>
      </c>
      <c r="G18" s="13">
        <v>0</v>
      </c>
      <c r="H18" s="13">
        <v>0</v>
      </c>
      <c r="I18" s="6"/>
    </row>
    <row r="19" spans="1:9" ht="15">
      <c r="A19" s="11" t="s">
        <v>33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6"/>
    </row>
    <row r="20" spans="1:9" ht="15">
      <c r="A20" s="11" t="s">
        <v>65</v>
      </c>
      <c r="B20" s="13">
        <v>2</v>
      </c>
      <c r="C20" s="13">
        <v>2</v>
      </c>
      <c r="D20" s="13">
        <v>4</v>
      </c>
      <c r="E20" s="13">
        <v>2</v>
      </c>
      <c r="F20" s="13">
        <v>2</v>
      </c>
      <c r="G20" s="13">
        <v>2</v>
      </c>
      <c r="H20" s="13">
        <v>2</v>
      </c>
      <c r="I20" s="6"/>
    </row>
    <row r="21" spans="1:9" ht="15">
      <c r="A21" s="11" t="s">
        <v>128</v>
      </c>
      <c r="B21" s="13">
        <v>30</v>
      </c>
      <c r="C21" s="13">
        <v>20</v>
      </c>
      <c r="D21" s="13">
        <v>40</v>
      </c>
      <c r="E21" s="13">
        <v>30</v>
      </c>
      <c r="F21" s="13">
        <v>20</v>
      </c>
      <c r="G21" s="13">
        <v>10</v>
      </c>
      <c r="H21" s="13">
        <v>10</v>
      </c>
      <c r="I21" s="6"/>
    </row>
    <row r="22" spans="1:9" ht="60">
      <c r="A22" s="11" t="s">
        <v>56</v>
      </c>
      <c r="B22" s="27" t="s">
        <v>115</v>
      </c>
      <c r="C22" s="13" t="s">
        <v>150</v>
      </c>
      <c r="D22" s="27" t="s">
        <v>115</v>
      </c>
      <c r="E22" s="27" t="s">
        <v>115</v>
      </c>
      <c r="F22" s="13" t="s">
        <v>150</v>
      </c>
      <c r="G22" s="13" t="s">
        <v>150</v>
      </c>
      <c r="H22" s="13" t="s">
        <v>150</v>
      </c>
      <c r="I22" s="6"/>
    </row>
    <row r="23" spans="1:9" ht="15">
      <c r="A23" s="11" t="s">
        <v>46</v>
      </c>
      <c r="B23" s="13">
        <v>4</v>
      </c>
      <c r="C23" s="13">
        <v>2</v>
      </c>
      <c r="D23" s="13">
        <v>4</v>
      </c>
      <c r="E23" s="13">
        <v>2</v>
      </c>
      <c r="F23" s="13">
        <v>2</v>
      </c>
      <c r="G23" s="13">
        <v>2</v>
      </c>
      <c r="H23" s="13">
        <v>2</v>
      </c>
      <c r="I23" s="6"/>
    </row>
    <row r="24" spans="1:9" ht="15">
      <c r="A24" s="11" t="s">
        <v>103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6"/>
    </row>
    <row r="25" spans="1:9" ht="15">
      <c r="A25" s="11" t="s">
        <v>120</v>
      </c>
      <c r="B25" s="13">
        <v>1</v>
      </c>
      <c r="C25" s="13">
        <v>0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6"/>
    </row>
    <row r="26" spans="1:9" ht="15">
      <c r="A26" s="11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6"/>
    </row>
    <row r="27" spans="1:9" ht="15">
      <c r="A27" s="11" t="s">
        <v>99</v>
      </c>
      <c r="B27" s="13">
        <v>1</v>
      </c>
      <c r="C27" s="13">
        <v>1</v>
      </c>
      <c r="D27" s="13">
        <v>1</v>
      </c>
      <c r="E27" s="13">
        <v>1</v>
      </c>
      <c r="F27" s="13">
        <v>3</v>
      </c>
      <c r="G27" s="13">
        <v>3</v>
      </c>
      <c r="H27" s="13">
        <v>2</v>
      </c>
      <c r="I27" s="6"/>
    </row>
    <row r="28" spans="1:9" ht="15">
      <c r="A28" s="11" t="s">
        <v>130</v>
      </c>
      <c r="B28" s="13">
        <v>1</v>
      </c>
      <c r="C28" s="13">
        <v>1</v>
      </c>
      <c r="D28" s="13">
        <v>1</v>
      </c>
      <c r="E28" s="13">
        <v>1</v>
      </c>
      <c r="F28" s="13">
        <v>3</v>
      </c>
      <c r="G28" s="13">
        <v>3</v>
      </c>
      <c r="H28" s="13">
        <v>2</v>
      </c>
      <c r="I28" s="6"/>
    </row>
    <row r="29" spans="1:9" ht="15">
      <c r="A29" s="11"/>
      <c r="B29" s="13"/>
      <c r="C29" s="13"/>
      <c r="D29" s="13"/>
      <c r="E29" s="13"/>
      <c r="F29" s="13"/>
      <c r="G29" s="13"/>
      <c r="H29" s="13"/>
      <c r="I29" s="6"/>
    </row>
    <row r="30" spans="1:9" ht="15">
      <c r="A30" s="15" t="s">
        <v>1</v>
      </c>
      <c r="B30" s="13"/>
      <c r="C30" s="13"/>
      <c r="D30" s="13"/>
      <c r="E30" s="13"/>
      <c r="F30" s="13"/>
      <c r="G30" s="13"/>
      <c r="H30" s="13"/>
      <c r="I30" s="6"/>
    </row>
    <row r="31" spans="1:9" ht="15">
      <c r="A31" s="11" t="s">
        <v>54</v>
      </c>
      <c r="B31" s="16" t="s">
        <v>59</v>
      </c>
      <c r="C31" s="16" t="s">
        <v>59</v>
      </c>
      <c r="D31" s="16" t="s">
        <v>59</v>
      </c>
      <c r="E31" s="16" t="s">
        <v>59</v>
      </c>
      <c r="F31" s="16" t="s">
        <v>59</v>
      </c>
      <c r="G31" s="16" t="s">
        <v>59</v>
      </c>
      <c r="H31" s="16" t="s">
        <v>59</v>
      </c>
      <c r="I31" s="6"/>
    </row>
    <row r="32" spans="1:9" ht="15">
      <c r="A32" s="11" t="s">
        <v>14</v>
      </c>
      <c r="B32" s="16" t="s">
        <v>59</v>
      </c>
      <c r="C32" s="16" t="s">
        <v>59</v>
      </c>
      <c r="D32" s="16" t="s">
        <v>59</v>
      </c>
      <c r="E32" s="16" t="s">
        <v>59</v>
      </c>
      <c r="F32" s="16" t="s">
        <v>59</v>
      </c>
      <c r="G32" s="16" t="s">
        <v>117</v>
      </c>
      <c r="H32" s="16" t="s">
        <v>59</v>
      </c>
      <c r="I32" s="6"/>
    </row>
    <row r="33" spans="1:9" ht="15">
      <c r="A33" s="11" t="s">
        <v>55</v>
      </c>
      <c r="B33" s="16" t="s">
        <v>117</v>
      </c>
      <c r="C33" s="16" t="s">
        <v>117</v>
      </c>
      <c r="D33" s="16" t="s">
        <v>117</v>
      </c>
      <c r="E33" s="16" t="s">
        <v>117</v>
      </c>
      <c r="F33" s="16" t="s">
        <v>117</v>
      </c>
      <c r="G33" s="16" t="s">
        <v>117</v>
      </c>
      <c r="H33" s="16" t="s">
        <v>117</v>
      </c>
      <c r="I33" s="6"/>
    </row>
    <row r="34" spans="1:9" ht="15">
      <c r="A34" s="11"/>
      <c r="B34" s="16"/>
      <c r="C34" s="16"/>
      <c r="D34" s="16"/>
      <c r="E34" s="16"/>
      <c r="F34" s="16"/>
      <c r="G34" s="16"/>
      <c r="H34" s="16"/>
      <c r="I34" s="6"/>
    </row>
    <row r="35" spans="1:9" ht="15">
      <c r="A35" s="15" t="s">
        <v>95</v>
      </c>
      <c r="B35" s="16"/>
      <c r="C35" s="16"/>
      <c r="D35" s="16"/>
      <c r="E35" s="16"/>
      <c r="F35" s="16"/>
      <c r="G35" s="16"/>
      <c r="H35" s="16"/>
      <c r="I35" s="6"/>
    </row>
    <row r="36" spans="1:9" ht="15">
      <c r="A36" s="11" t="s">
        <v>6</v>
      </c>
      <c r="B36" s="16">
        <v>2</v>
      </c>
      <c r="C36" s="16">
        <v>1</v>
      </c>
      <c r="D36" s="16">
        <v>2</v>
      </c>
      <c r="E36" s="16">
        <v>1</v>
      </c>
      <c r="F36" s="16">
        <v>2</v>
      </c>
      <c r="G36" s="16">
        <v>2</v>
      </c>
      <c r="H36" s="16">
        <v>1</v>
      </c>
      <c r="I36" s="6"/>
    </row>
    <row r="37" spans="1:9" ht="15">
      <c r="A37" s="11" t="s">
        <v>40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6"/>
    </row>
    <row r="38" spans="1:9" ht="15">
      <c r="A38" s="11" t="s">
        <v>124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6"/>
    </row>
    <row r="39" spans="1:9" ht="15">
      <c r="A39" s="11" t="s">
        <v>78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6"/>
    </row>
    <row r="40" spans="1:9" ht="15">
      <c r="A40" s="11" t="s">
        <v>137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6"/>
    </row>
    <row r="41" spans="1:9" ht="15">
      <c r="A41" s="11" t="s">
        <v>105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6"/>
    </row>
    <row r="42" spans="1:9" ht="15">
      <c r="A42" s="11" t="s">
        <v>28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6"/>
    </row>
    <row r="43" spans="1:9" ht="15">
      <c r="A43" s="11"/>
      <c r="B43" s="13"/>
      <c r="C43" s="13"/>
      <c r="D43" s="13"/>
      <c r="E43" s="13"/>
      <c r="F43" s="13"/>
      <c r="G43" s="13"/>
      <c r="H43" s="13"/>
      <c r="I43" s="6"/>
    </row>
    <row r="44" spans="1:9" ht="30">
      <c r="A44" s="17" t="s">
        <v>149</v>
      </c>
      <c r="B44" s="28" t="s">
        <v>23</v>
      </c>
      <c r="C44" s="28" t="s">
        <v>23</v>
      </c>
      <c r="D44" s="28" t="s">
        <v>23</v>
      </c>
      <c r="E44" s="28" t="s">
        <v>23</v>
      </c>
      <c r="F44" s="28" t="s">
        <v>23</v>
      </c>
      <c r="G44" s="28" t="s">
        <v>23</v>
      </c>
      <c r="H44" s="28" t="s">
        <v>23</v>
      </c>
      <c r="I44" s="6"/>
    </row>
    <row r="45" spans="1:9" ht="15">
      <c r="A45" s="19"/>
      <c r="B45" s="19"/>
      <c r="C45" s="19"/>
      <c r="D45" s="19"/>
      <c r="E45" s="19"/>
      <c r="F45" s="19"/>
      <c r="G45" s="19"/>
      <c r="H45" s="19"/>
      <c r="I45" s="6"/>
    </row>
    <row r="46" spans="1:8" ht="14.25">
      <c r="A46" s="20"/>
      <c r="B46" s="20"/>
      <c r="C46" s="20"/>
      <c r="D46" s="20"/>
      <c r="E46" s="20"/>
      <c r="F46" s="20"/>
      <c r="G46" s="20"/>
      <c r="H46" s="20"/>
    </row>
  </sheetData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/>
  </sheetViews>
  <sheetFormatPr defaultColWidth="9.140625" defaultRowHeight="12.75" customHeight="1"/>
  <cols>
    <col min="1" max="1" width="8.57421875" style="0" customWidth="1"/>
    <col min="2" max="2" width="14.00390625" style="0" customWidth="1"/>
    <col min="3" max="3" width="11.8515625" style="0" customWidth="1"/>
    <col min="4" max="5" width="9.140625" style="0" customWidth="1"/>
  </cols>
  <sheetData>
    <row r="1" spans="2:3" ht="14.25">
      <c r="B1" s="24"/>
      <c r="C1" s="24"/>
    </row>
    <row r="2" spans="2:3" ht="14.25">
      <c r="B2" s="24"/>
      <c r="C2" s="24"/>
    </row>
    <row r="3" spans="2:3" ht="14.25">
      <c r="B3" s="29"/>
      <c r="C3" s="29"/>
    </row>
    <row r="4" spans="1:4" ht="14.25">
      <c r="A4" s="30"/>
      <c r="B4" s="31" t="s">
        <v>113</v>
      </c>
      <c r="C4" s="31" t="s">
        <v>49</v>
      </c>
      <c r="D4" s="21"/>
    </row>
    <row r="5" spans="1:4" ht="14.25">
      <c r="A5" s="30"/>
      <c r="B5" s="32">
        <v>1</v>
      </c>
      <c r="C5" s="33">
        <f>1000/(B5^2)</f>
      </c>
      <c r="D5" s="21"/>
    </row>
    <row r="6" spans="1:4" ht="14.25">
      <c r="A6" s="30"/>
      <c r="B6" s="34">
        <v>2</v>
      </c>
      <c r="C6" s="35">
        <f>1000/(B6^2)</f>
      </c>
      <c r="D6" s="21"/>
    </row>
    <row r="7" spans="1:4" ht="14.25">
      <c r="A7" s="30"/>
      <c r="B7" s="34">
        <v>3</v>
      </c>
      <c r="C7" s="35">
        <f>1000/(B7^2)</f>
      </c>
      <c r="D7" s="21"/>
    </row>
    <row r="8" spans="1:4" ht="14.25">
      <c r="A8" s="30"/>
      <c r="B8" s="34">
        <v>4</v>
      </c>
      <c r="C8" s="35">
        <f>1000/(B8^2)</f>
      </c>
      <c r="D8" s="21"/>
    </row>
    <row r="9" spans="1:4" ht="14.25">
      <c r="A9" s="30"/>
      <c r="B9" s="34">
        <v>5</v>
      </c>
      <c r="C9" s="35">
        <f>1000/(B9^2)</f>
      </c>
      <c r="D9" s="21"/>
    </row>
    <row r="10" spans="1:4" ht="14.25">
      <c r="A10" s="30"/>
      <c r="B10" s="34">
        <v>6</v>
      </c>
      <c r="C10" s="35">
        <f>1000/(B10^2)</f>
      </c>
      <c r="D10" s="21"/>
    </row>
    <row r="11" spans="1:4" ht="14.25">
      <c r="A11" s="30"/>
      <c r="B11" s="34">
        <v>7</v>
      </c>
      <c r="C11" s="35">
        <f>1000/(B11^2)</f>
      </c>
      <c r="D11" s="21"/>
    </row>
    <row r="12" spans="1:4" ht="14.25">
      <c r="A12" s="30"/>
      <c r="B12" s="34">
        <v>8</v>
      </c>
      <c r="C12" s="35">
        <f>1000/(B12^2)</f>
      </c>
      <c r="D12" s="21"/>
    </row>
    <row r="13" spans="1:4" ht="14.25">
      <c r="A13" s="30"/>
      <c r="B13" s="34">
        <v>9</v>
      </c>
      <c r="C13" s="35">
        <f>1000/(B13^2)</f>
      </c>
      <c r="D13" s="21"/>
    </row>
    <row r="14" spans="1:4" ht="14.25">
      <c r="A14" s="30"/>
      <c r="B14" s="34">
        <v>10</v>
      </c>
      <c r="C14" s="35">
        <f>1000/(B14^2)</f>
      </c>
      <c r="D14" s="21"/>
    </row>
    <row r="15" spans="1:4" ht="14.25">
      <c r="A15" s="30"/>
      <c r="B15" s="34">
        <v>11</v>
      </c>
      <c r="C15" s="35">
        <f>1000/(B15^2)</f>
      </c>
      <c r="D15" s="21"/>
    </row>
    <row r="16" spans="1:4" ht="14.25">
      <c r="A16" s="30"/>
      <c r="B16" s="34">
        <v>12</v>
      </c>
      <c r="C16" s="35">
        <f>1000/(B16^2)</f>
      </c>
      <c r="D16" s="21"/>
    </row>
    <row r="17" spans="1:4" ht="14.25">
      <c r="A17" s="30"/>
      <c r="B17" s="34">
        <v>13</v>
      </c>
      <c r="C17" s="35">
        <f>1000/(B17^2)</f>
      </c>
      <c r="D17" s="21"/>
    </row>
    <row r="18" spans="1:4" ht="14.25">
      <c r="A18" s="30"/>
      <c r="B18" s="34">
        <v>14</v>
      </c>
      <c r="C18" s="35">
        <f>1000/(B18^2)</f>
      </c>
      <c r="D18" s="21"/>
    </row>
    <row r="19" spans="1:4" ht="14.25">
      <c r="A19" s="30"/>
      <c r="B19" s="34">
        <v>15</v>
      </c>
      <c r="C19" s="35">
        <f>1000/(B19^2)</f>
      </c>
      <c r="D19" s="21"/>
    </row>
    <row r="20" spans="1:4" ht="14.25">
      <c r="A20" s="30"/>
      <c r="B20" s="34">
        <v>16</v>
      </c>
      <c r="C20" s="35">
        <f>1000/(B20^2)</f>
      </c>
      <c r="D20" s="21"/>
    </row>
    <row r="21" spans="1:4" ht="14.25">
      <c r="A21" s="30"/>
      <c r="B21" s="34">
        <v>17</v>
      </c>
      <c r="C21" s="35">
        <f>1000/(B21^2)</f>
      </c>
      <c r="D21" s="21"/>
    </row>
    <row r="22" spans="1:4" ht="14.25">
      <c r="A22" s="30"/>
      <c r="B22" s="34">
        <v>18</v>
      </c>
      <c r="C22" s="35">
        <f>1000/(B22^2)</f>
      </c>
      <c r="D22" s="21"/>
    </row>
    <row r="23" spans="1:4" ht="14.25">
      <c r="A23" s="30"/>
      <c r="B23" s="34">
        <v>19</v>
      </c>
      <c r="C23" s="35">
        <f>1000/(B23^2)</f>
      </c>
      <c r="D23" s="21"/>
    </row>
    <row r="24" spans="1:4" ht="14.25">
      <c r="A24" s="30"/>
      <c r="B24" s="36">
        <v>20</v>
      </c>
      <c r="C24" s="37">
        <f>1000/(B24^2)</f>
      </c>
      <c r="D24" s="21"/>
    </row>
    <row r="25" spans="2:3" ht="14.25">
      <c r="B25" s="20"/>
      <c r="C25" s="20"/>
    </row>
  </sheetData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/>
  </sheetViews>
  <sheetFormatPr defaultColWidth="9.140625" defaultRowHeight="12.75" customHeight="1"/>
  <cols>
    <col min="1" max="1" width="21.7109375" style="0" customWidth="1"/>
    <col min="2" max="8" width="10.8515625" style="0" customWidth="1"/>
    <col min="9" max="9" width="15.140625" style="0" customWidth="1"/>
    <col min="10" max="11" width="10.8515625" style="0" customWidth="1"/>
    <col min="12" max="12" width="9.140625" style="0" customWidth="1"/>
  </cols>
  <sheetData>
    <row r="1" spans="1:12" ht="15">
      <c r="A1" s="1"/>
      <c r="B1" s="2" t="s">
        <v>52</v>
      </c>
      <c r="C1" s="3"/>
      <c r="D1" s="2" t="s">
        <v>131</v>
      </c>
      <c r="E1" s="3"/>
      <c r="F1" s="2" t="s">
        <v>9</v>
      </c>
      <c r="G1" s="4"/>
      <c r="H1" s="3"/>
      <c r="I1" s="5" t="s">
        <v>121</v>
      </c>
      <c r="J1" s="2" t="s">
        <v>92</v>
      </c>
      <c r="K1" s="3"/>
      <c r="L1" s="6"/>
    </row>
    <row r="2" spans="1:12" ht="15">
      <c r="A2" s="7"/>
      <c r="B2" s="8" t="s">
        <v>114</v>
      </c>
      <c r="C2" s="8" t="s">
        <v>94</v>
      </c>
      <c r="D2" s="8" t="s">
        <v>85</v>
      </c>
      <c r="E2" s="8" t="s">
        <v>151</v>
      </c>
      <c r="F2" s="8" t="s">
        <v>12</v>
      </c>
      <c r="G2" s="8" t="s">
        <v>45</v>
      </c>
      <c r="H2" s="8" t="s">
        <v>146</v>
      </c>
      <c r="I2" s="8" t="s">
        <v>57</v>
      </c>
      <c r="J2" s="8" t="s">
        <v>66</v>
      </c>
      <c r="K2" s="8" t="s">
        <v>71</v>
      </c>
      <c r="L2" s="6"/>
    </row>
    <row r="3" spans="1:12" ht="15">
      <c r="A3" s="5" t="s">
        <v>155</v>
      </c>
      <c r="B3" s="38">
        <v>18</v>
      </c>
      <c r="C3" s="38">
        <v>10</v>
      </c>
      <c r="D3" s="38">
        <v>8</v>
      </c>
      <c r="E3" s="38">
        <v>6</v>
      </c>
      <c r="F3" s="38">
        <v>5</v>
      </c>
      <c r="G3" s="38">
        <v>5</v>
      </c>
      <c r="H3" s="38">
        <v>3</v>
      </c>
      <c r="I3" s="38">
        <v>3</v>
      </c>
      <c r="J3" s="38">
        <v>2</v>
      </c>
      <c r="K3" s="38">
        <v>1</v>
      </c>
      <c r="L3" s="6"/>
    </row>
    <row r="4" spans="1:12" ht="15">
      <c r="A4" s="39" t="s">
        <v>101</v>
      </c>
      <c r="B4" s="39">
        <v>4</v>
      </c>
      <c r="C4" s="39">
        <v>2</v>
      </c>
      <c r="D4" s="39">
        <v>1</v>
      </c>
      <c r="E4" s="39">
        <v>1</v>
      </c>
      <c r="F4" s="39">
        <v>1</v>
      </c>
      <c r="G4" s="39">
        <v>1</v>
      </c>
      <c r="H4" s="39">
        <v>1</v>
      </c>
      <c r="I4" s="39">
        <v>1</v>
      </c>
      <c r="J4" s="39"/>
      <c r="K4" s="39"/>
      <c r="L4" s="6"/>
    </row>
    <row r="5" spans="1:12" ht="15">
      <c r="A5" s="11" t="s">
        <v>70</v>
      </c>
      <c r="B5" s="11">
        <v>6</v>
      </c>
      <c r="C5" s="11">
        <v>3</v>
      </c>
      <c r="D5" s="11">
        <v>3</v>
      </c>
      <c r="E5" s="11">
        <v>2</v>
      </c>
      <c r="F5" s="11">
        <v>1</v>
      </c>
      <c r="G5" s="11">
        <v>2</v>
      </c>
      <c r="H5" s="11">
        <v>2</v>
      </c>
      <c r="I5" s="11">
        <v>2</v>
      </c>
      <c r="J5" s="11">
        <v>2</v>
      </c>
      <c r="K5" s="11">
        <v>1</v>
      </c>
      <c r="L5" s="6"/>
    </row>
    <row r="6" spans="1:12" ht="15">
      <c r="A6" s="11" t="s">
        <v>141</v>
      </c>
      <c r="B6" s="11">
        <v>3</v>
      </c>
      <c r="C6" s="11">
        <v>2</v>
      </c>
      <c r="D6" s="11">
        <v>1</v>
      </c>
      <c r="E6" s="11">
        <v>1</v>
      </c>
      <c r="F6" s="11"/>
      <c r="G6" s="11"/>
      <c r="H6" s="11"/>
      <c r="I6" s="11"/>
      <c r="J6" s="11"/>
      <c r="K6" s="11"/>
      <c r="L6" s="6"/>
    </row>
    <row r="7" spans="1:12" ht="15">
      <c r="A7" s="11" t="s">
        <v>148</v>
      </c>
      <c r="B7" s="11">
        <v>2</v>
      </c>
      <c r="C7" s="11">
        <v>1</v>
      </c>
      <c r="D7" s="11">
        <v>1</v>
      </c>
      <c r="E7" s="11">
        <v>1</v>
      </c>
      <c r="F7" s="11"/>
      <c r="G7" s="11">
        <v>1</v>
      </c>
      <c r="H7" s="11"/>
      <c r="I7" s="11"/>
      <c r="J7" s="11"/>
      <c r="K7" s="11"/>
      <c r="L7" s="6"/>
    </row>
    <row r="8" spans="1:12" ht="15">
      <c r="A8" s="11" t="s">
        <v>136</v>
      </c>
      <c r="B8" s="11">
        <v>1</v>
      </c>
      <c r="C8" s="11"/>
      <c r="D8" s="11">
        <v>1</v>
      </c>
      <c r="E8" s="11"/>
      <c r="F8" s="11">
        <v>1</v>
      </c>
      <c r="G8" s="11"/>
      <c r="H8" s="11"/>
      <c r="I8" s="11"/>
      <c r="J8" s="11"/>
      <c r="K8" s="11"/>
      <c r="L8" s="6"/>
    </row>
    <row r="9" spans="1:12" ht="15">
      <c r="A9" s="11" t="s">
        <v>81</v>
      </c>
      <c r="B9" s="11">
        <v>1</v>
      </c>
      <c r="C9" s="11">
        <v>1</v>
      </c>
      <c r="D9" s="11"/>
      <c r="E9" s="11"/>
      <c r="F9" s="11">
        <v>1</v>
      </c>
      <c r="G9" s="11"/>
      <c r="H9" s="11"/>
      <c r="I9" s="11"/>
      <c r="J9" s="11"/>
      <c r="K9" s="11"/>
      <c r="L9" s="6"/>
    </row>
    <row r="10" spans="1:12" ht="15">
      <c r="A10" s="19" t="s">
        <v>142</v>
      </c>
      <c r="B10" s="19">
        <v>1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/>
      <c r="I10" s="19"/>
      <c r="J10" s="19"/>
      <c r="K10" s="19"/>
      <c r="L10" s="6"/>
    </row>
    <row r="11" spans="1:11" ht="14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2" ht="14.25" hidden="1">
      <c r="A12" s="24"/>
      <c r="B12" s="24">
        <f>SUM(B4:B10)</f>
      </c>
      <c r="C12" s="24">
        <f>SUM(C4:C10)</f>
      </c>
      <c r="D12" s="24">
        <f>SUM(D4:D10)</f>
      </c>
      <c r="E12" s="24">
        <f>SUM(E4:E10)</f>
      </c>
      <c r="F12" s="24">
        <f>SUM(F4:F10)</f>
      </c>
      <c r="G12" s="24"/>
      <c r="H12" s="24">
        <f>SUM(H4:H10)</f>
      </c>
      <c r="I12" s="24">
        <f>SUM(I4:I10)</f>
      </c>
      <c r="J12" s="24"/>
      <c r="K12" s="24"/>
      <c r="L12" s="24"/>
    </row>
    <row r="13" spans="1:12" ht="14.25" hidden="1">
      <c r="A13" s="24"/>
      <c r="B13" s="24">
        <f>IF((SUM(B4:B10)=B3),"OK","Error")</f>
      </c>
      <c r="C13" s="24">
        <f>IF((SUM(C4:C10)=C3),"OK","Error")</f>
      </c>
      <c r="D13" s="24">
        <f>IF((SUM(D4:D10)=D3),"OK","Error")</f>
      </c>
      <c r="E13" s="24">
        <f>IF((SUM(E4:E10)=E3),"OK","Error")</f>
      </c>
      <c r="F13" s="24">
        <f>IF((SUM(F4:F10)=F3),"OK","Error")</f>
      </c>
      <c r="G13" s="24"/>
      <c r="H13" s="24">
        <f>IF((SUM(H4:H10)=H3),"OK","Error")</f>
      </c>
      <c r="I13" s="24">
        <f>IF((SUM(I4:I10)=I3),"OK","Error")</f>
      </c>
      <c r="J13" s="24"/>
      <c r="K13" s="24"/>
      <c r="L13" s="24"/>
    </row>
    <row r="14" spans="1:11" ht="14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</sheetData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/>
  </sheetViews>
  <sheetFormatPr defaultColWidth="9.140625" defaultRowHeight="12.75" customHeight="1"/>
  <cols>
    <col min="1" max="1" width="28.140625" style="0" customWidth="1"/>
    <col min="2" max="8" width="8.57421875" style="0" customWidth="1"/>
    <col min="9" max="9" width="15.140625" style="0" customWidth="1"/>
    <col min="10" max="11" width="8.57421875" style="0" customWidth="1"/>
    <col min="12" max="12" width="9.140625" style="0" customWidth="1"/>
  </cols>
  <sheetData>
    <row r="1" spans="1:12" ht="15">
      <c r="A1" s="1"/>
      <c r="B1" s="2" t="s">
        <v>52</v>
      </c>
      <c r="C1" s="3"/>
      <c r="D1" s="2" t="s">
        <v>131</v>
      </c>
      <c r="E1" s="3"/>
      <c r="F1" s="2" t="s">
        <v>9</v>
      </c>
      <c r="G1" s="4"/>
      <c r="H1" s="3"/>
      <c r="I1" s="5" t="s">
        <v>121</v>
      </c>
      <c r="J1" s="2" t="s">
        <v>92</v>
      </c>
      <c r="K1" s="3"/>
      <c r="L1" s="6"/>
    </row>
    <row r="2" spans="1:12" ht="15">
      <c r="A2" s="7"/>
      <c r="B2" s="8" t="s">
        <v>114</v>
      </c>
      <c r="C2" s="8" t="s">
        <v>94</v>
      </c>
      <c r="D2" s="8" t="s">
        <v>85</v>
      </c>
      <c r="E2" s="8" t="s">
        <v>151</v>
      </c>
      <c r="F2" s="8" t="s">
        <v>12</v>
      </c>
      <c r="G2" s="8" t="s">
        <v>45</v>
      </c>
      <c r="H2" s="8" t="s">
        <v>146</v>
      </c>
      <c r="I2" s="8" t="s">
        <v>57</v>
      </c>
      <c r="J2" s="8" t="s">
        <v>66</v>
      </c>
      <c r="K2" s="8" t="s">
        <v>71</v>
      </c>
      <c r="L2" s="6"/>
    </row>
    <row r="3" spans="1:12" ht="15">
      <c r="A3" s="39" t="s">
        <v>86</v>
      </c>
      <c r="B3" s="39">
        <v>4</v>
      </c>
      <c r="C3" s="39"/>
      <c r="D3" s="39">
        <v>4</v>
      </c>
      <c r="E3" s="39"/>
      <c r="F3" s="39"/>
      <c r="G3" s="39">
        <v>4</v>
      </c>
      <c r="H3" s="39"/>
      <c r="I3" s="39"/>
      <c r="J3" s="39"/>
      <c r="K3" s="39"/>
      <c r="L3" s="6"/>
    </row>
    <row r="4" spans="1:12" ht="15">
      <c r="A4" s="11" t="s">
        <v>126</v>
      </c>
      <c r="B4" s="11"/>
      <c r="C4" s="11">
        <v>4</v>
      </c>
      <c r="D4" s="11"/>
      <c r="E4" s="11">
        <v>4</v>
      </c>
      <c r="F4" s="11"/>
      <c r="G4" s="11"/>
      <c r="H4" s="11">
        <v>4</v>
      </c>
      <c r="I4" s="11"/>
      <c r="J4" s="11"/>
      <c r="K4" s="11"/>
      <c r="L4" s="6"/>
    </row>
    <row r="5" spans="1:12" ht="15">
      <c r="A5" s="11" t="s">
        <v>90</v>
      </c>
      <c r="B5" s="11"/>
      <c r="C5" s="11"/>
      <c r="D5" s="11">
        <v>4</v>
      </c>
      <c r="E5" s="11">
        <v>2</v>
      </c>
      <c r="F5" s="11"/>
      <c r="G5" s="11">
        <v>4</v>
      </c>
      <c r="H5" s="11">
        <v>2</v>
      </c>
      <c r="I5" s="11"/>
      <c r="J5" s="11"/>
      <c r="K5" s="11"/>
      <c r="L5" s="6"/>
    </row>
    <row r="6" spans="1:12" ht="15">
      <c r="A6" s="11" t="s">
        <v>26</v>
      </c>
      <c r="B6" s="11"/>
      <c r="C6" s="11"/>
      <c r="D6" s="11">
        <v>2</v>
      </c>
      <c r="E6" s="11">
        <v>2</v>
      </c>
      <c r="F6" s="11"/>
      <c r="G6" s="11"/>
      <c r="H6" s="11">
        <v>2</v>
      </c>
      <c r="I6" s="11">
        <v>2</v>
      </c>
      <c r="J6" s="11"/>
      <c r="K6" s="11"/>
      <c r="L6" s="6"/>
    </row>
    <row r="7" spans="1:12" ht="15">
      <c r="A7" s="11" t="s">
        <v>2</v>
      </c>
      <c r="B7" s="11"/>
      <c r="C7" s="11"/>
      <c r="D7" s="11"/>
      <c r="E7" s="11">
        <v>1</v>
      </c>
      <c r="F7" s="11">
        <v>2</v>
      </c>
      <c r="G7" s="11">
        <v>3</v>
      </c>
      <c r="H7" s="11">
        <v>2</v>
      </c>
      <c r="I7" s="11"/>
      <c r="J7" s="11"/>
      <c r="K7" s="11"/>
      <c r="L7" s="6"/>
    </row>
    <row r="8" spans="1:12" ht="15">
      <c r="A8" s="11" t="s">
        <v>143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6"/>
    </row>
    <row r="9" spans="1:12" ht="15">
      <c r="A9" s="19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6"/>
    </row>
    <row r="10" spans="1:12" ht="14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4"/>
    </row>
    <row r="11" spans="1:12" ht="14.25" hidden="1">
      <c r="A11" s="24"/>
      <c r="B11" s="24">
        <f>SUM(B3:B9)</f>
      </c>
      <c r="C11" s="24">
        <f>SUM(C3:C9)</f>
      </c>
      <c r="D11" s="24">
        <f>SUM(D3:D9)</f>
      </c>
      <c r="E11" s="24">
        <f>SUM(E3:E9)</f>
      </c>
      <c r="F11" s="24">
        <f>SUM(F3:F9)</f>
      </c>
      <c r="G11" s="24"/>
      <c r="H11" s="24">
        <f>SUM(H3:H9)</f>
      </c>
      <c r="I11" s="24">
        <f>SUM(I3:I9)</f>
      </c>
      <c r="J11" s="24"/>
      <c r="K11" s="24"/>
      <c r="L11" s="24"/>
    </row>
    <row r="12" spans="1:12" ht="14.25" hidden="1">
      <c r="A12" s="24"/>
      <c r="B12" s="24">
        <f>IF((SUM(B3:B9)=#REF!),"OK","Error")</f>
      </c>
      <c r="C12" s="24">
        <f>IF((SUM(C3:C9)=#REF!),"OK","Error")</f>
      </c>
      <c r="D12" s="24">
        <f>IF((SUM(D3:D9)=#REF!),"OK","Error")</f>
      </c>
      <c r="E12" s="24">
        <f>IF((SUM(E3:E9)=#REF!),"OK","Error")</f>
      </c>
      <c r="F12" s="24">
        <f>IF((SUM(F3:F9)=#REF!),"OK","Error")</f>
      </c>
      <c r="G12" s="24"/>
      <c r="H12" s="24">
        <f>IF((SUM(H3:H9)=#REF!),"OK","Error")</f>
      </c>
      <c r="I12" s="24">
        <f>IF((SUM(I3:I9)=#REF!),"OK","Error")</f>
      </c>
      <c r="J12" s="24"/>
      <c r="K12" s="24"/>
      <c r="L12" s="24"/>
    </row>
    <row r="13" spans="1:12" ht="14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</sheetData>
  <mergeCells count="1">
    <mergeCell ref="B1:C1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/>
  </sheetViews>
  <sheetFormatPr defaultColWidth="9.140625" defaultRowHeight="12.75" customHeight="1"/>
  <cols>
    <col min="1" max="1" width="28.140625" style="0" customWidth="1"/>
    <col min="2" max="11" width="15.140625" style="0" customWidth="1"/>
    <col min="12" max="12" width="9.140625" style="0" customWidth="1"/>
  </cols>
  <sheetData>
    <row r="1" spans="1:12" ht="15">
      <c r="A1" s="1"/>
      <c r="B1" s="10" t="s">
        <v>76</v>
      </c>
      <c r="C1" s="10" t="s">
        <v>112</v>
      </c>
      <c r="D1" s="10" t="s">
        <v>21</v>
      </c>
      <c r="E1" s="10" t="s">
        <v>80</v>
      </c>
      <c r="F1" s="10" t="s">
        <v>21</v>
      </c>
      <c r="G1" s="10" t="s">
        <v>19</v>
      </c>
      <c r="H1" s="10" t="s">
        <v>75</v>
      </c>
      <c r="I1" s="10" t="s">
        <v>17</v>
      </c>
      <c r="J1" s="10" t="s">
        <v>118</v>
      </c>
      <c r="K1" s="10" t="s">
        <v>31</v>
      </c>
      <c r="L1" s="6"/>
    </row>
    <row r="2" spans="1:12" ht="15">
      <c r="A2" s="7"/>
      <c r="B2" s="22" t="s">
        <v>154</v>
      </c>
      <c r="C2" s="22" t="s">
        <v>154</v>
      </c>
      <c r="D2" s="22" t="s">
        <v>109</v>
      </c>
      <c r="E2" s="22" t="s">
        <v>154</v>
      </c>
      <c r="F2" s="22" t="s">
        <v>30</v>
      </c>
      <c r="G2" s="22" t="s">
        <v>30</v>
      </c>
      <c r="H2" s="22" t="s">
        <v>154</v>
      </c>
      <c r="I2" s="22" t="s">
        <v>154</v>
      </c>
      <c r="J2" s="22" t="s">
        <v>154</v>
      </c>
      <c r="K2" s="22" t="s">
        <v>154</v>
      </c>
      <c r="L2" s="6"/>
    </row>
    <row r="3" spans="1:12" ht="15">
      <c r="A3" s="39" t="s">
        <v>86</v>
      </c>
      <c r="B3" s="39">
        <v>6</v>
      </c>
      <c r="C3" s="39">
        <v>6</v>
      </c>
      <c r="D3" s="39">
        <v>4</v>
      </c>
      <c r="E3" s="39">
        <v>2</v>
      </c>
      <c r="F3" s="39">
        <v>2</v>
      </c>
      <c r="G3" s="39">
        <v>1</v>
      </c>
      <c r="H3" s="39">
        <v>1</v>
      </c>
      <c r="I3" s="39"/>
      <c r="J3" s="39"/>
      <c r="K3" s="39"/>
      <c r="L3" s="6"/>
    </row>
    <row r="4" spans="1:12" ht="15">
      <c r="A4" s="11" t="s">
        <v>126</v>
      </c>
      <c r="B4" s="11">
        <v>6</v>
      </c>
      <c r="C4" s="11">
        <v>4</v>
      </c>
      <c r="D4" s="11">
        <v>2</v>
      </c>
      <c r="E4" s="11">
        <v>4</v>
      </c>
      <c r="F4" s="11">
        <v>4</v>
      </c>
      <c r="G4" s="11">
        <v>3</v>
      </c>
      <c r="H4" s="11">
        <v>2</v>
      </c>
      <c r="I4" s="11">
        <v>2</v>
      </c>
      <c r="J4" s="11"/>
      <c r="K4" s="11"/>
      <c r="L4" s="6"/>
    </row>
    <row r="5" spans="1:12" ht="15">
      <c r="A5" s="11" t="s">
        <v>90</v>
      </c>
      <c r="B5" s="11">
        <v>6</v>
      </c>
      <c r="C5" s="11">
        <v>4</v>
      </c>
      <c r="D5" s="11">
        <v>4</v>
      </c>
      <c r="E5" s="11">
        <v>4</v>
      </c>
      <c r="F5" s="11">
        <v>3</v>
      </c>
      <c r="G5" s="11">
        <v>3</v>
      </c>
      <c r="H5" s="11">
        <v>3</v>
      </c>
      <c r="I5" s="11">
        <v>5</v>
      </c>
      <c r="J5" s="11">
        <v>4</v>
      </c>
      <c r="K5" s="11">
        <v>4</v>
      </c>
      <c r="L5" s="6"/>
    </row>
    <row r="6" spans="1:12" ht="15">
      <c r="A6" s="11" t="s">
        <v>26</v>
      </c>
      <c r="B6" s="11">
        <v>2</v>
      </c>
      <c r="C6" s="11">
        <v>2</v>
      </c>
      <c r="D6" s="11">
        <v>2</v>
      </c>
      <c r="E6" s="11">
        <v>1</v>
      </c>
      <c r="F6" s="11">
        <v>1</v>
      </c>
      <c r="G6" s="11">
        <v>1</v>
      </c>
      <c r="H6" s="11"/>
      <c r="I6" s="11">
        <v>1</v>
      </c>
      <c r="J6" s="11"/>
      <c r="K6" s="11"/>
      <c r="L6" s="6"/>
    </row>
    <row r="7" spans="1:12" ht="15">
      <c r="A7" s="11" t="s">
        <v>2</v>
      </c>
      <c r="B7" s="11">
        <v>4</v>
      </c>
      <c r="C7" s="11">
        <v>2</v>
      </c>
      <c r="D7" s="11">
        <v>2</v>
      </c>
      <c r="E7" s="11">
        <v>2</v>
      </c>
      <c r="F7" s="11">
        <v>1</v>
      </c>
      <c r="G7" s="11">
        <v>1</v>
      </c>
      <c r="H7" s="11">
        <v>1</v>
      </c>
      <c r="I7" s="11">
        <v>1</v>
      </c>
      <c r="J7" s="11">
        <v>4</v>
      </c>
      <c r="K7" s="11"/>
      <c r="L7" s="6"/>
    </row>
    <row r="8" spans="1:12" ht="15">
      <c r="A8" s="11" t="s">
        <v>143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6"/>
    </row>
    <row r="9" spans="1:12" ht="15">
      <c r="A9" s="19" t="s">
        <v>7</v>
      </c>
      <c r="B9" s="19">
        <v>4</v>
      </c>
      <c r="C9" s="19">
        <v>2</v>
      </c>
      <c r="D9" s="19">
        <v>2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6</v>
      </c>
      <c r="L9" s="6"/>
    </row>
    <row r="10" spans="1:11" ht="14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2" ht="14.25" hidden="1">
      <c r="A11" s="24"/>
      <c r="B11" s="24">
        <f>SUM(B3:B9)</f>
      </c>
      <c r="C11" s="24">
        <f>SUM(C3:C9)</f>
      </c>
      <c r="D11" s="24"/>
      <c r="E11" s="24"/>
      <c r="F11" s="24">
        <f>SUM(F3:F9)</f>
      </c>
      <c r="G11" s="24"/>
      <c r="H11" s="24">
        <f>SUM(H3:H9)</f>
      </c>
      <c r="I11" s="24">
        <f>SUM(I3:I9)</f>
      </c>
      <c r="J11" s="24">
        <f>SUM(J3:J9)</f>
      </c>
      <c r="K11" s="24">
        <f>SUM(K3:K9)</f>
      </c>
      <c r="L11" s="24"/>
    </row>
    <row r="12" spans="1:12" ht="14.25" hidden="1">
      <c r="A12" s="29"/>
      <c r="B12" s="29">
        <f>IF((SUM(B3:B9)=#REF!),"OK","Error")</f>
      </c>
      <c r="C12" s="29">
        <f>IF((SUM(C3:C9)=#REF!),"OK","Error")</f>
      </c>
      <c r="D12" s="29"/>
      <c r="E12" s="29"/>
      <c r="F12" s="29">
        <f>IF((SUM(F3:F9)=#REF!),"OK","Error")</f>
      </c>
      <c r="G12" s="29"/>
      <c r="H12" s="29">
        <f>IF((SUM(H3:H9)=#REF!),"OK","Error")</f>
      </c>
      <c r="I12" s="29">
        <f>IF((SUM(I3:I9)=#REF!),"OK","Error")</f>
      </c>
      <c r="J12" s="29">
        <f>IF((SUM(J3:J9)=#REF!),"OK","Error")</f>
      </c>
      <c r="K12" s="29">
        <f>IF((SUM(K3:K9)=#REF!),"OK","Error")</f>
      </c>
      <c r="L12" s="24"/>
    </row>
    <row r="13" spans="1:12" ht="14.25">
      <c r="A13" s="40" t="s">
        <v>97</v>
      </c>
      <c r="B13" s="40">
        <f>SUM(B3:B9)</f>
      </c>
      <c r="C13" s="40">
        <f>SUM(C3:C9)</f>
      </c>
      <c r="D13" s="40">
        <f>SUM(D3:D9)</f>
      </c>
      <c r="E13" s="40">
        <f>SUM(E3:E9)</f>
      </c>
      <c r="F13" s="40">
        <f>SUM(F3:F9)</f>
      </c>
      <c r="G13" s="40">
        <f>SUM(G3:G9)</f>
      </c>
      <c r="H13" s="40">
        <f>SUM(H3:H9)</f>
      </c>
      <c r="I13" s="40">
        <f>SUM(I3:I9)</f>
      </c>
      <c r="J13" s="40">
        <f>SUM(J3:J9)</f>
      </c>
      <c r="K13" s="40">
        <f>SUM(K3:K9)</f>
      </c>
      <c r="L13" s="21"/>
    </row>
    <row r="14" spans="1:11" ht="14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</sheetData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